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Sheet1!$A$3:$AW$18</definedName>
  </definedNames>
  <calcPr calcId="125725"/>
</workbook>
</file>

<file path=xl/calcChain.xml><?xml version="1.0" encoding="utf-8"?>
<calcChain xmlns="http://schemas.openxmlformats.org/spreadsheetml/2006/main">
  <c r="AL147" i="1"/>
  <c r="AM147"/>
  <c r="AN147"/>
  <c r="AK147"/>
  <c r="I203"/>
  <c r="J203"/>
  <c r="H203"/>
  <c r="AA147"/>
  <c r="AB147"/>
  <c r="Z147"/>
  <c r="K132"/>
  <c r="L132"/>
  <c r="M132"/>
  <c r="N132"/>
  <c r="O132"/>
  <c r="J132"/>
  <c r="J189"/>
  <c r="J190"/>
  <c r="J191"/>
  <c r="J192"/>
  <c r="J193"/>
  <c r="J194"/>
  <c r="J195"/>
  <c r="J196"/>
  <c r="J197"/>
  <c r="J198"/>
  <c r="J199"/>
  <c r="J200"/>
  <c r="J201"/>
  <c r="J202"/>
  <c r="J188"/>
  <c r="I189"/>
  <c r="I190"/>
  <c r="I191"/>
  <c r="I192"/>
  <c r="I193"/>
  <c r="I194"/>
  <c r="I195"/>
  <c r="I196"/>
  <c r="I197"/>
  <c r="I198"/>
  <c r="I199"/>
  <c r="I200"/>
  <c r="I201"/>
  <c r="I202"/>
  <c r="I188"/>
  <c r="H189"/>
  <c r="H190"/>
  <c r="H191"/>
  <c r="H192"/>
  <c r="H193"/>
  <c r="H194"/>
  <c r="H195"/>
  <c r="H196"/>
  <c r="H197"/>
  <c r="H198"/>
  <c r="H199"/>
  <c r="H200"/>
  <c r="H201"/>
  <c r="H202"/>
  <c r="H188"/>
  <c r="R27" i="2"/>
  <c r="Q27"/>
  <c r="P27"/>
  <c r="R26"/>
  <c r="Q26"/>
  <c r="P26"/>
  <c r="R25"/>
  <c r="Q25"/>
  <c r="P25"/>
  <c r="R24"/>
  <c r="Q24"/>
  <c r="P24"/>
  <c r="R6"/>
  <c r="Q6"/>
  <c r="L18"/>
  <c r="P6"/>
  <c r="R5"/>
  <c r="Q5"/>
  <c r="I18"/>
  <c r="P5"/>
  <c r="R4"/>
  <c r="Q4"/>
  <c r="P4"/>
  <c r="R3"/>
  <c r="Q3"/>
  <c r="P3"/>
  <c r="AN146" i="1"/>
  <c r="AM146"/>
  <c r="AL146"/>
  <c r="AK146"/>
  <c r="S14"/>
  <c r="Y9"/>
  <c r="W9"/>
  <c r="U9"/>
  <c r="Y11"/>
  <c r="C195" s="1"/>
  <c r="W11"/>
  <c r="U11"/>
  <c r="S11"/>
  <c r="Q11"/>
  <c r="U139" s="1"/>
  <c r="O11"/>
  <c r="O9"/>
  <c r="Q9"/>
  <c r="S9"/>
  <c r="O5"/>
  <c r="AK10"/>
  <c r="AK11"/>
  <c r="AK12"/>
  <c r="D196" s="1"/>
  <c r="AK13"/>
  <c r="AK14"/>
  <c r="AK15"/>
  <c r="AK16"/>
  <c r="D200" s="1"/>
  <c r="AK17"/>
  <c r="AK9"/>
  <c r="AK5"/>
  <c r="AK6"/>
  <c r="D190" s="1"/>
  <c r="AK7"/>
  <c r="AK4"/>
  <c r="AI10"/>
  <c r="AI11"/>
  <c r="AI12"/>
  <c r="AI13"/>
  <c r="AI14"/>
  <c r="AI15"/>
  <c r="AI16"/>
  <c r="AI17"/>
  <c r="AI9"/>
  <c r="AI5"/>
  <c r="AI6"/>
  <c r="AI7"/>
  <c r="AI4"/>
  <c r="AG10"/>
  <c r="AG11"/>
  <c r="AG12"/>
  <c r="AG13"/>
  <c r="AG14"/>
  <c r="AG15"/>
  <c r="AG16"/>
  <c r="AG17"/>
  <c r="AG9"/>
  <c r="AG5"/>
  <c r="AG6"/>
  <c r="AG7"/>
  <c r="AG4"/>
  <c r="AE10"/>
  <c r="AE11"/>
  <c r="AE12"/>
  <c r="AE13"/>
  <c r="AE14"/>
  <c r="AE15"/>
  <c r="AE16"/>
  <c r="AE17"/>
  <c r="AE9"/>
  <c r="AE5"/>
  <c r="AE6"/>
  <c r="AE7"/>
  <c r="AE4"/>
  <c r="AC10"/>
  <c r="AC11"/>
  <c r="AC12"/>
  <c r="AC13"/>
  <c r="AC14"/>
  <c r="AC15"/>
  <c r="AC16"/>
  <c r="AC17"/>
  <c r="AC9"/>
  <c r="AC5"/>
  <c r="AC6"/>
  <c r="AC7"/>
  <c r="AC4"/>
  <c r="AA10"/>
  <c r="D194" s="1"/>
  <c r="AA11"/>
  <c r="V139" s="1"/>
  <c r="AA12"/>
  <c r="AA13"/>
  <c r="AA14"/>
  <c r="D198" s="1"/>
  <c r="AA15"/>
  <c r="V143" s="1"/>
  <c r="AA16"/>
  <c r="AA17"/>
  <c r="AA9"/>
  <c r="AA5"/>
  <c r="V133" s="1"/>
  <c r="AA6"/>
  <c r="AA7"/>
  <c r="AA4"/>
  <c r="AU9"/>
  <c r="AW10"/>
  <c r="AO10"/>
  <c r="AM11"/>
  <c r="AQ11"/>
  <c r="AS11"/>
  <c r="AU11"/>
  <c r="AW11"/>
  <c r="E195" s="1"/>
  <c r="AW9"/>
  <c r="AW14"/>
  <c r="E12"/>
  <c r="K12"/>
  <c r="C14"/>
  <c r="E14"/>
  <c r="G14"/>
  <c r="I14"/>
  <c r="K14"/>
  <c r="M14"/>
  <c r="M8"/>
  <c r="M9"/>
  <c r="B193" s="1"/>
  <c r="M10"/>
  <c r="B194" s="1"/>
  <c r="M11"/>
  <c r="M7"/>
  <c r="K8"/>
  <c r="K9"/>
  <c r="K10"/>
  <c r="K11"/>
  <c r="K7"/>
  <c r="I8"/>
  <c r="I9"/>
  <c r="I10"/>
  <c r="I11"/>
  <c r="I7"/>
  <c r="G8"/>
  <c r="G9"/>
  <c r="G10"/>
  <c r="G11"/>
  <c r="G7"/>
  <c r="E8"/>
  <c r="E9"/>
  <c r="E10"/>
  <c r="E11"/>
  <c r="E7"/>
  <c r="C7"/>
  <c r="C8"/>
  <c r="B192" s="1"/>
  <c r="C9"/>
  <c r="C10"/>
  <c r="C11"/>
  <c r="AO11"/>
  <c r="AW7"/>
  <c r="AW6"/>
  <c r="B37" i="2"/>
  <c r="C37"/>
  <c r="D37"/>
  <c r="E37"/>
  <c r="F37"/>
  <c r="G37"/>
  <c r="H37"/>
  <c r="I37"/>
  <c r="J37"/>
  <c r="K37"/>
  <c r="L37"/>
  <c r="M37"/>
  <c r="D18"/>
  <c r="E18"/>
  <c r="F18"/>
  <c r="G18"/>
  <c r="H18"/>
  <c r="J18"/>
  <c r="K18"/>
  <c r="M18"/>
  <c r="C18"/>
  <c r="B18"/>
  <c r="AS4" i="1"/>
  <c r="I17"/>
  <c r="C15"/>
  <c r="G12"/>
  <c r="I12"/>
  <c r="M6"/>
  <c r="K6"/>
  <c r="E4"/>
  <c r="E6"/>
  <c r="C4"/>
  <c r="O16"/>
  <c r="C6"/>
  <c r="C5"/>
  <c r="M16"/>
  <c r="B200" s="1"/>
  <c r="K16"/>
  <c r="I16"/>
  <c r="G16"/>
  <c r="E16"/>
  <c r="C16"/>
  <c r="AK8"/>
  <c r="D192" s="1"/>
  <c r="AI8"/>
  <c r="AG8"/>
  <c r="AE8"/>
  <c r="AC8"/>
  <c r="AA8"/>
  <c r="Y5"/>
  <c r="C189" s="1"/>
  <c r="Y4"/>
  <c r="C188" s="1"/>
  <c r="W5"/>
  <c r="W4"/>
  <c r="U5"/>
  <c r="U4"/>
  <c r="S5"/>
  <c r="S4"/>
  <c r="Q5"/>
  <c r="Q4"/>
  <c r="O4"/>
  <c r="Y17"/>
  <c r="W17"/>
  <c r="U17"/>
  <c r="S17"/>
  <c r="Q17"/>
  <c r="O17"/>
  <c r="AW17"/>
  <c r="E201" s="1"/>
  <c r="AW16"/>
  <c r="E200" s="1"/>
  <c r="AW15"/>
  <c r="AW13"/>
  <c r="E197" s="1"/>
  <c r="AW12"/>
  <c r="AW8"/>
  <c r="E192" s="1"/>
  <c r="AW5"/>
  <c r="AW4"/>
  <c r="AU16"/>
  <c r="AU17"/>
  <c r="AU15"/>
  <c r="AU14"/>
  <c r="AU13"/>
  <c r="AU12"/>
  <c r="AU10"/>
  <c r="AU8"/>
  <c r="AU7"/>
  <c r="AU6"/>
  <c r="AU5"/>
  <c r="AU4"/>
  <c r="AS14"/>
  <c r="AS9"/>
  <c r="AS8"/>
  <c r="AS5"/>
  <c r="AS17"/>
  <c r="AS16"/>
  <c r="AS15"/>
  <c r="AS13"/>
  <c r="AS12"/>
  <c r="AS10"/>
  <c r="AS7"/>
  <c r="AS6"/>
  <c r="AQ14"/>
  <c r="AQ9"/>
  <c r="AQ8"/>
  <c r="AQ5"/>
  <c r="AQ16"/>
  <c r="AQ17"/>
  <c r="AQ15"/>
  <c r="AQ12"/>
  <c r="AQ13"/>
  <c r="AQ10"/>
  <c r="AQ7"/>
  <c r="AQ6"/>
  <c r="AQ4"/>
  <c r="AO14"/>
  <c r="AO9"/>
  <c r="AO8"/>
  <c r="AO5"/>
  <c r="AO16"/>
  <c r="AO17"/>
  <c r="AO15"/>
  <c r="AO12"/>
  <c r="AO13"/>
  <c r="AO7"/>
  <c r="AO6"/>
  <c r="AO4"/>
  <c r="AM14"/>
  <c r="W142" s="1"/>
  <c r="AM9"/>
  <c r="AM8"/>
  <c r="AM5"/>
  <c r="AM17"/>
  <c r="AM16"/>
  <c r="AM15"/>
  <c r="W143" s="1"/>
  <c r="AM13"/>
  <c r="W141" s="1"/>
  <c r="AM12"/>
  <c r="W140" s="1"/>
  <c r="AM10"/>
  <c r="AM7"/>
  <c r="W135" s="1"/>
  <c r="AM6"/>
  <c r="AM4"/>
  <c r="W132" s="1"/>
  <c r="Y7"/>
  <c r="Y8"/>
  <c r="Y10"/>
  <c r="Y12"/>
  <c r="Y13"/>
  <c r="Y14"/>
  <c r="Y15"/>
  <c r="C199" s="1"/>
  <c r="Y16"/>
  <c r="C200" s="1"/>
  <c r="Y6"/>
  <c r="U7"/>
  <c r="U8"/>
  <c r="U10"/>
  <c r="U12"/>
  <c r="U13"/>
  <c r="U14"/>
  <c r="U15"/>
  <c r="U16"/>
  <c r="U6"/>
  <c r="W7"/>
  <c r="W8"/>
  <c r="W10"/>
  <c r="W12"/>
  <c r="W13"/>
  <c r="W14"/>
  <c r="W15"/>
  <c r="W16"/>
  <c r="W6"/>
  <c r="S7"/>
  <c r="S8"/>
  <c r="S10"/>
  <c r="S12"/>
  <c r="S13"/>
  <c r="S15"/>
  <c r="S16"/>
  <c r="S6"/>
  <c r="Q7"/>
  <c r="Q8"/>
  <c r="Q10"/>
  <c r="Q12"/>
  <c r="Q13"/>
  <c r="Q14"/>
  <c r="Q15"/>
  <c r="Q16"/>
  <c r="Q6"/>
  <c r="O7"/>
  <c r="O8"/>
  <c r="O10"/>
  <c r="O12"/>
  <c r="U140" s="1"/>
  <c r="O13"/>
  <c r="O14"/>
  <c r="O15"/>
  <c r="O6"/>
  <c r="M17"/>
  <c r="M15"/>
  <c r="B199" s="1"/>
  <c r="K17"/>
  <c r="K15"/>
  <c r="I15"/>
  <c r="G17"/>
  <c r="G15"/>
  <c r="E17"/>
  <c r="E15"/>
  <c r="C17"/>
  <c r="M5"/>
  <c r="B189" s="1"/>
  <c r="M12"/>
  <c r="B196" s="1"/>
  <c r="M13"/>
  <c r="M4"/>
  <c r="B188" s="1"/>
  <c r="K5"/>
  <c r="K13"/>
  <c r="K4"/>
  <c r="I5"/>
  <c r="I6"/>
  <c r="I13"/>
  <c r="I4"/>
  <c r="G5"/>
  <c r="G6"/>
  <c r="G13"/>
  <c r="G4"/>
  <c r="E5"/>
  <c r="E13"/>
  <c r="C12"/>
  <c r="C13"/>
  <c r="G18" l="1"/>
  <c r="D132" s="1"/>
  <c r="B197"/>
  <c r="B201"/>
  <c r="U141"/>
  <c r="U135"/>
  <c r="U142"/>
  <c r="U138"/>
  <c r="C190"/>
  <c r="C197"/>
  <c r="C191"/>
  <c r="W138"/>
  <c r="W144"/>
  <c r="E193"/>
  <c r="W145"/>
  <c r="W133"/>
  <c r="E189"/>
  <c r="E199"/>
  <c r="C201"/>
  <c r="U132"/>
  <c r="V136"/>
  <c r="T133"/>
  <c r="E191"/>
  <c r="B195"/>
  <c r="B198"/>
  <c r="E198"/>
  <c r="E194"/>
  <c r="V144"/>
  <c r="V140"/>
  <c r="D191"/>
  <c r="D201"/>
  <c r="D197"/>
  <c r="U133"/>
  <c r="C193"/>
  <c r="T141"/>
  <c r="U136"/>
  <c r="C198"/>
  <c r="C192"/>
  <c r="W136"/>
  <c r="E188"/>
  <c r="U145"/>
  <c r="B190"/>
  <c r="E190"/>
  <c r="B191"/>
  <c r="V135"/>
  <c r="V145"/>
  <c r="V141"/>
  <c r="D188"/>
  <c r="D193"/>
  <c r="U137"/>
  <c r="C196"/>
  <c r="U143"/>
  <c r="C194"/>
  <c r="W134"/>
  <c r="E196"/>
  <c r="U144"/>
  <c r="T139"/>
  <c r="T135"/>
  <c r="W139"/>
  <c r="V132"/>
  <c r="V137"/>
  <c r="V134"/>
  <c r="D189"/>
  <c r="D199"/>
  <c r="D195"/>
  <c r="T132"/>
  <c r="T136"/>
  <c r="T142"/>
  <c r="U134"/>
  <c r="V142"/>
  <c r="T145"/>
  <c r="T144"/>
  <c r="T143"/>
  <c r="T137"/>
  <c r="V138"/>
  <c r="W137"/>
  <c r="T140"/>
  <c r="T134"/>
  <c r="T138"/>
  <c r="E18"/>
  <c r="C132" s="1"/>
  <c r="AI18"/>
  <c r="F134" s="1"/>
  <c r="N134" s="1"/>
  <c r="S18"/>
  <c r="D133" s="1"/>
  <c r="L133" s="1"/>
  <c r="AC18"/>
  <c r="C134" s="1"/>
  <c r="K134" s="1"/>
  <c r="AU18"/>
  <c r="F135" s="1"/>
  <c r="N135" s="1"/>
  <c r="K18"/>
  <c r="F132" s="1"/>
  <c r="AK18"/>
  <c r="AQ18"/>
  <c r="D135" s="1"/>
  <c r="L135" s="1"/>
  <c r="Y18"/>
  <c r="AG18"/>
  <c r="E134" s="1"/>
  <c r="M134" s="1"/>
  <c r="Q18"/>
  <c r="C133" s="1"/>
  <c r="K133" s="1"/>
  <c r="AE18"/>
  <c r="D134" s="1"/>
  <c r="L134" s="1"/>
  <c r="AM18"/>
  <c r="W18"/>
  <c r="F133" s="1"/>
  <c r="N133" s="1"/>
  <c r="AS18"/>
  <c r="E135" s="1"/>
  <c r="M135" s="1"/>
  <c r="U18"/>
  <c r="E133" s="1"/>
  <c r="M133" s="1"/>
  <c r="AA18"/>
  <c r="AW18"/>
  <c r="AO18"/>
  <c r="C135" s="1"/>
  <c r="K135" s="1"/>
  <c r="I18"/>
  <c r="E132" s="1"/>
  <c r="M18"/>
  <c r="C18"/>
  <c r="O18"/>
  <c r="Z135" l="1"/>
  <c r="AA135"/>
  <c r="AB135"/>
  <c r="Z138"/>
  <c r="AB138"/>
  <c r="AA138"/>
  <c r="AA136"/>
  <c r="AB136"/>
  <c r="Z136"/>
  <c r="AB141"/>
  <c r="Z141"/>
  <c r="AA141"/>
  <c r="AB137"/>
  <c r="Z137"/>
  <c r="AA137"/>
  <c r="AA144"/>
  <c r="AB144"/>
  <c r="Z144"/>
  <c r="Z142"/>
  <c r="AB142"/>
  <c r="AA142"/>
  <c r="Z134"/>
  <c r="AB134"/>
  <c r="AA134"/>
  <c r="AB132"/>
  <c r="AA132"/>
  <c r="Z132"/>
  <c r="AB133"/>
  <c r="AA133"/>
  <c r="Z133"/>
  <c r="AA140"/>
  <c r="AB140"/>
  <c r="Z140"/>
  <c r="AA143"/>
  <c r="AB143"/>
  <c r="Z143"/>
  <c r="AA139"/>
  <c r="Z139"/>
  <c r="AB139"/>
  <c r="AB145"/>
  <c r="AA145"/>
  <c r="Z145"/>
  <c r="B135"/>
  <c r="J135" s="1"/>
  <c r="W146"/>
  <c r="G133"/>
  <c r="O133" s="1"/>
  <c r="C202"/>
  <c r="G135"/>
  <c r="O135" s="1"/>
  <c r="E202"/>
  <c r="B133"/>
  <c r="J133" s="1"/>
  <c r="U146"/>
  <c r="G134"/>
  <c r="O134" s="1"/>
  <c r="D202"/>
  <c r="B134"/>
  <c r="J134" s="1"/>
  <c r="V146"/>
  <c r="G132"/>
  <c r="B202"/>
  <c r="B132"/>
  <c r="T146"/>
  <c r="AA146" l="1"/>
  <c r="Z146"/>
  <c r="AB146"/>
</calcChain>
</file>

<file path=xl/sharedStrings.xml><?xml version="1.0" encoding="utf-8"?>
<sst xmlns="http://schemas.openxmlformats.org/spreadsheetml/2006/main" count="304" uniqueCount="133">
  <si>
    <t xml:space="preserve">Day 1 - Control </t>
  </si>
  <si>
    <t>Day 2 - Green Tea</t>
  </si>
  <si>
    <t>Day 3 - Commercial Hibiscus Tea</t>
  </si>
  <si>
    <t>Day 4 - Homemade Hibiscus Tea</t>
  </si>
  <si>
    <t>15 min</t>
  </si>
  <si>
    <t>30 min</t>
  </si>
  <si>
    <t>45 min</t>
  </si>
  <si>
    <t>60 min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</si>
  <si>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</si>
  <si>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</si>
  <si>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</si>
  <si>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</si>
  <si>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</si>
  <si>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</si>
  <si>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</si>
  <si>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</si>
  <si>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</si>
  <si>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</si>
  <si>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</si>
  <si>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</si>
  <si>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</si>
  <si>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</si>
  <si>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Standard 2 = 0.259</t>
  </si>
  <si>
    <t>Average = 0.259</t>
  </si>
  <si>
    <t>Standard 1 = 0.208</t>
  </si>
  <si>
    <t>Standard 2 = 0.202</t>
  </si>
  <si>
    <t>Average = 0.205</t>
  </si>
  <si>
    <t>Standard 2 = 0. 259</t>
  </si>
  <si>
    <t>Standard 1 = 0.249</t>
  </si>
  <si>
    <t>Avergae = 0.253</t>
  </si>
  <si>
    <t>Standard 1 = 0.252</t>
  </si>
  <si>
    <t>Standard 2 = 0.255</t>
  </si>
  <si>
    <t>(Day 6)</t>
  </si>
  <si>
    <t>AVERAGE</t>
  </si>
  <si>
    <t>CHT</t>
  </si>
  <si>
    <t>Day 1 - Control</t>
  </si>
  <si>
    <t>Day 2 - Green tea</t>
  </si>
  <si>
    <t>Day 3 - Commercial Hibscus tea</t>
  </si>
  <si>
    <t>Day 4 Homemade Hibiscus tea</t>
  </si>
  <si>
    <t>Diastolic Pressure</t>
  </si>
  <si>
    <t>30min</t>
  </si>
  <si>
    <t>60min</t>
  </si>
  <si>
    <t>15min</t>
  </si>
  <si>
    <t>Systolic Pressure</t>
  </si>
  <si>
    <t>Avg</t>
  </si>
  <si>
    <t>Standard 1 =  0.239</t>
  </si>
  <si>
    <t>Standard 2 =  0.237</t>
  </si>
  <si>
    <t>Average = 0.254</t>
  </si>
  <si>
    <t>(Day 5)</t>
  </si>
  <si>
    <t>Standard 1 = 0.259</t>
  </si>
  <si>
    <t>(Day 1)</t>
  </si>
  <si>
    <t>Average = 0.238</t>
  </si>
  <si>
    <t>(Day 7)</t>
  </si>
  <si>
    <t>Average =  0.250</t>
  </si>
  <si>
    <t>Standard 2 = 0.250</t>
  </si>
  <si>
    <t>(Day 2)</t>
  </si>
  <si>
    <t xml:space="preserve">Standard 1 = 0.259 </t>
  </si>
  <si>
    <t>Standard 1 = 0.248</t>
  </si>
  <si>
    <t>Standard 2 = 0.265</t>
  </si>
  <si>
    <t>Average = 0.257</t>
  </si>
  <si>
    <t>(Day 3)</t>
  </si>
  <si>
    <t>Standard 1 = 0.256</t>
  </si>
  <si>
    <t>Standard 2 = 0.249</t>
  </si>
  <si>
    <t>(Day 4)</t>
  </si>
  <si>
    <t>C-Abs F</t>
  </si>
  <si>
    <t>C-Abs 15</t>
  </si>
  <si>
    <t>C-Abs 30</t>
  </si>
  <si>
    <t>C-Abs 45</t>
  </si>
  <si>
    <t>C-Abs 60</t>
  </si>
  <si>
    <t>C-Abs 120</t>
  </si>
  <si>
    <t>GT-Abs F</t>
  </si>
  <si>
    <t>GT-Abs 15</t>
  </si>
  <si>
    <t>GT-Abs 30</t>
  </si>
  <si>
    <t>GT-Abs 45</t>
  </si>
  <si>
    <t>GT-Conc 60</t>
  </si>
  <si>
    <t>GT-Abs 120</t>
  </si>
  <si>
    <t>CHT-Abs F</t>
  </si>
  <si>
    <t>CHT-Abs 15</t>
  </si>
  <si>
    <t>CHT-Abs 30</t>
  </si>
  <si>
    <t>CHT-Abs 45</t>
  </si>
  <si>
    <t>CHT-Abs 60</t>
  </si>
  <si>
    <t>CHT-Abs 120</t>
  </si>
  <si>
    <t>HRWE-Abs F</t>
  </si>
  <si>
    <t>HRWE-Abs 15</t>
  </si>
  <si>
    <t>HRWE-Abs 30</t>
  </si>
  <si>
    <t>HRWE-Abs 45</t>
  </si>
  <si>
    <t>HRWE-Abs 60</t>
  </si>
  <si>
    <t>HRWE-Abs 120</t>
  </si>
  <si>
    <t>Average Values</t>
  </si>
  <si>
    <t>HRWE</t>
  </si>
  <si>
    <t>C-Fasting</t>
  </si>
  <si>
    <t>C-15 mins</t>
  </si>
  <si>
    <t>C-30 mins</t>
  </si>
  <si>
    <t>C-45 mins</t>
  </si>
  <si>
    <t>C-60 mins</t>
  </si>
  <si>
    <t>C-120mins</t>
  </si>
  <si>
    <t>GT-Fasting</t>
  </si>
  <si>
    <t>GT-15 min</t>
  </si>
  <si>
    <t>GT-30 min</t>
  </si>
  <si>
    <t>GT-45 min</t>
  </si>
  <si>
    <t>GT-60 min</t>
  </si>
  <si>
    <t>GT-120 min</t>
  </si>
  <si>
    <t>CHT-Fasting</t>
  </si>
  <si>
    <t>CHT-15 min</t>
  </si>
  <si>
    <t>CHT-30 min</t>
  </si>
  <si>
    <t>CHT-45 min</t>
  </si>
  <si>
    <t>CHT-60 min</t>
  </si>
  <si>
    <t>CHT-120 min</t>
  </si>
  <si>
    <t>HRWE-Fasting</t>
  </si>
  <si>
    <t>HRWE-15 min</t>
  </si>
  <si>
    <t>HRWE-30 min</t>
  </si>
  <si>
    <t>HRWE-45min</t>
  </si>
  <si>
    <t>HRWE-60 min</t>
  </si>
  <si>
    <t>HRWE-120 min</t>
  </si>
  <si>
    <t>Control</t>
  </si>
  <si>
    <t>Green tea</t>
  </si>
  <si>
    <t>Standardized average blood glucose values</t>
  </si>
  <si>
    <t>Average</t>
  </si>
  <si>
    <t>Diffence between 2 Hr blood glucose concentration &amp; fasting blood glucose concentration</t>
  </si>
  <si>
    <t>Peak blood glucose values of each individuals</t>
  </si>
  <si>
    <t>Percentage of decrease in peak blood glucose values of each individuals</t>
  </si>
  <si>
    <t>Total area under the curve</t>
  </si>
  <si>
    <t>Diastolic pressure-Control</t>
  </si>
  <si>
    <t>Diastolic pressure-Green tea</t>
  </si>
  <si>
    <t>Diastolic pressure-CHT</t>
  </si>
  <si>
    <t>Diastolic pressure-HRWE</t>
  </si>
  <si>
    <t>Systolic pressure-Control</t>
  </si>
  <si>
    <t>Systolic pressure-Green tea</t>
  </si>
  <si>
    <t>Systolic pressure-CHT</t>
  </si>
  <si>
    <t>Systolic pressure-HRWE</t>
  </si>
  <si>
    <t>Difference between 2 Hr blood glucose concentrations &amp; fasting blood glucose concentrations compared to control as a percentage value</t>
  </si>
  <si>
    <t>120 min</t>
  </si>
  <si>
    <t>SD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</si>
</sst>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4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0" borderId="0" xfId="0" applyFont="1"/>
    <xf numFmtId="0" fontId="3" fillId="2" borderId="0" xfId="0" applyFont="1" applyFill="1"/>
    <xf numFmtId="0" fontId="3" fillId="4" borderId="0" xfId="0" applyFont="1" applyFill="1"/>
    <xf numFmtId="0" fontId="3" fillId="3" borderId="0" xfId="0" applyFont="1" applyFill="1"/>
    <xf numFmtId="0" fontId="3" fillId="5" borderId="0" xfId="0" applyFont="1" applyFill="1"/>
    <xf numFmtId="1" fontId="0" fillId="0" borderId="0" xfId="0" applyNumberFormat="1"/>
    <xf numFmtId="0" fontId="0" fillId="12" borderId="0" xfId="0" applyFill="1"/>
    <xf numFmtId="0" fontId="6" fillId="2" borderId="0" xfId="0" applyFont="1" applyFill="1"/>
    <xf numFmtId="0" fontId="5" fillId="2" borderId="0" xfId="0" applyFont="1" applyFill="1"/>
    <xf numFmtId="0" fontId="6" fillId="4" borderId="0" xfId="0" applyFont="1" applyFill="1"/>
    <xf numFmtId="0" fontId="5" fillId="4" borderId="0" xfId="0" applyFont="1" applyFill="1"/>
    <xf numFmtId="0" fontId="6" fillId="3" borderId="0" xfId="0" applyFont="1" applyFill="1"/>
    <xf numFmtId="0" fontId="6" fillId="5" borderId="0" xfId="0" applyFont="1" applyFill="1"/>
    <xf numFmtId="0" fontId="5" fillId="5" borderId="0" xfId="0" applyFont="1" applyFill="1"/>
    <xf numFmtId="0" fontId="0" fillId="2" borderId="0" xfId="0" applyFill="1"/>
    <xf numFmtId="0" fontId="3" fillId="9" borderId="0" xfId="0" applyFont="1" applyFill="1"/>
    <xf numFmtId="0" fontId="3" fillId="11" borderId="0" xfId="0" applyFont="1" applyFill="1"/>
    <xf numFmtId="0" fontId="3" fillId="7" borderId="0" xfId="0" applyFont="1" applyFill="1"/>
    <xf numFmtId="0" fontId="0" fillId="3" borderId="0" xfId="0" applyFill="1"/>
    <xf numFmtId="0" fontId="3" fillId="8" borderId="0" xfId="0" applyFont="1" applyFill="1"/>
    <xf numFmtId="0" fontId="3" fillId="13" borderId="0" xfId="0" applyFont="1" applyFill="1"/>
    <xf numFmtId="0" fontId="0" fillId="13" borderId="0" xfId="0" applyFill="1"/>
    <xf numFmtId="0" fontId="0" fillId="0" borderId="0" xfId="0" applyFill="1"/>
    <xf numFmtId="0" fontId="0" fillId="5" borderId="0" xfId="0" applyFill="1"/>
    <xf numFmtId="0" fontId="0" fillId="14" borderId="0" xfId="0" applyFill="1"/>
    <xf numFmtId="0" fontId="0" fillId="0" borderId="1" xfId="0" applyBorder="1"/>
    <xf numFmtId="0" fontId="1" fillId="6" borderId="1" xfId="0" applyFont="1" applyFill="1" applyBorder="1"/>
    <xf numFmtId="0" fontId="0" fillId="6" borderId="1" xfId="0" applyFill="1" applyBorder="1"/>
    <xf numFmtId="0" fontId="3" fillId="0" borderId="1" xfId="0" applyFont="1" applyBorder="1"/>
    <xf numFmtId="1" fontId="0" fillId="4" borderId="1" xfId="0" applyNumberFormat="1" applyFill="1" applyBorder="1"/>
    <xf numFmtId="1" fontId="0" fillId="12" borderId="1" xfId="0" applyNumberFormat="1" applyFill="1" applyBorder="1"/>
    <xf numFmtId="1" fontId="0" fillId="8" borderId="1" xfId="0" applyNumberFormat="1" applyFill="1" applyBorder="1"/>
    <xf numFmtId="1" fontId="0" fillId="10" borderId="1" xfId="0" applyNumberFormat="1" applyFill="1" applyBorder="1"/>
    <xf numFmtId="1" fontId="0" fillId="9" borderId="1" xfId="0" applyNumberFormat="1" applyFill="1" applyBorder="1"/>
    <xf numFmtId="1" fontId="0" fillId="7" borderId="1" xfId="0" applyNumberFormat="1" applyFill="1" applyBorder="1"/>
    <xf numFmtId="1" fontId="0" fillId="14" borderId="1" xfId="0" applyNumberFormat="1" applyFill="1" applyBorder="1"/>
    <xf numFmtId="164" fontId="0" fillId="12" borderId="1" xfId="0" applyNumberFormat="1" applyFill="1" applyBorder="1"/>
    <xf numFmtId="164" fontId="0" fillId="9" borderId="1" xfId="0" applyNumberFormat="1" applyFill="1" applyBorder="1"/>
    <xf numFmtId="1" fontId="0" fillId="0" borderId="1" xfId="0" applyNumberFormat="1" applyBorder="1"/>
    <xf numFmtId="1" fontId="0" fillId="0" borderId="1" xfId="0" applyNumberFormat="1" applyFill="1" applyBorder="1"/>
    <xf numFmtId="164" fontId="0" fillId="4" borderId="1" xfId="0" applyNumberFormat="1" applyFill="1" applyBorder="1"/>
    <xf numFmtId="164" fontId="0" fillId="8" borderId="1" xfId="0" applyNumberFormat="1" applyFill="1" applyBorder="1"/>
    <xf numFmtId="164" fontId="0" fillId="10" borderId="1" xfId="0" applyNumberFormat="1" applyFill="1" applyBorder="1"/>
    <xf numFmtId="164" fontId="0" fillId="7" borderId="1" xfId="0" applyNumberFormat="1" applyFill="1" applyBorder="1"/>
    <xf numFmtId="164" fontId="0" fillId="14" borderId="1" xfId="0" applyNumberFormat="1" applyFill="1" applyBorder="1"/>
    <xf numFmtId="164" fontId="0" fillId="0" borderId="1" xfId="0" applyNumberFormat="1" applyBorder="1"/>
    <xf numFmtId="0" fontId="2" fillId="6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2" fontId="0" fillId="0" borderId="1" xfId="0" applyNumberFormat="1" applyBorder="1"/>
    <xf numFmtId="1" fontId="0" fillId="13" borderId="1" xfId="0" applyNumberFormat="1" applyFill="1" applyBorder="1"/>
    <xf numFmtId="165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0" fillId="0" borderId="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43A3A"/>
      <color rgb="FFFF66CC"/>
      <color rgb="FFFFFF99"/>
      <color rgb="FFFFFFCC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/>
              <a:t>Reults for Control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6.4640307938186814E-2"/>
          <c:y val="0.15631220811304991"/>
          <c:w val="0.82533934411197729"/>
          <c:h val="0.79013048045178014"/>
        </c:manualLayout>
      </c:layout>
      <c:scatterChart>
        <c:scatterStyle val="lineMarker"/>
        <c:ser>
          <c:idx val="1"/>
          <c:order val="0"/>
          <c:tx>
            <c:strRef>
              <c:f>Sheet1!$A$4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(Sheet1!$C$4,Sheet1!$E$4,Sheet1!$G$4,Sheet1!$I$4,Sheet1!$K$4,Sheet1!$M$4)</c:f>
              <c:numCache>
                <c:formatCode>0</c:formatCode>
                <c:ptCount val="6"/>
                <c:pt idx="0">
                  <c:v>95.121951219512198</c:v>
                </c:pt>
                <c:pt idx="1">
                  <c:v>103.41463414634147</c:v>
                </c:pt>
                <c:pt idx="2">
                  <c:v>128.29268292682926</c:v>
                </c:pt>
                <c:pt idx="3">
                  <c:v>132.19512195121951</c:v>
                </c:pt>
                <c:pt idx="4">
                  <c:v>128.29268292682926</c:v>
                </c:pt>
                <c:pt idx="5">
                  <c:v>113.17073170731709</c:v>
                </c:pt>
              </c:numCache>
            </c:numRef>
          </c:yVal>
        </c:ser>
        <c:ser>
          <c:idx val="3"/>
          <c:order val="1"/>
          <c:tx>
            <c:strRef>
              <c:f>Sheet1!$A$5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(Sheet1!$C$5,Sheet1!$E$5,Sheet1!$G$5,Sheet1!$I$5,Sheet1!$K$5,Sheet1!$M$5)</c:f>
              <c:numCache>
                <c:formatCode>0</c:formatCode>
                <c:ptCount val="6"/>
                <c:pt idx="0">
                  <c:v>114.14634146341464</c:v>
                </c:pt>
                <c:pt idx="1">
                  <c:v>181.95121951219514</c:v>
                </c:pt>
                <c:pt idx="2">
                  <c:v>178.53658536585365</c:v>
                </c:pt>
                <c:pt idx="3">
                  <c:v>200.97560975609755</c:v>
                </c:pt>
                <c:pt idx="4">
                  <c:v>194.14634146341464</c:v>
                </c:pt>
                <c:pt idx="5">
                  <c:v>133.17073170731709</c:v>
                </c:pt>
              </c:numCache>
            </c:numRef>
          </c:yVal>
        </c:ser>
        <c:ser>
          <c:idx val="5"/>
          <c:order val="2"/>
          <c:tx>
            <c:strRef>
              <c:f>Sheet1!$A$6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(Sheet1!$C$6,Sheet1!$E$6,Sheet1!$G$6,Sheet1!$I$6,Sheet1!$K$6,Sheet1!$M$6)</c:f>
              <c:numCache>
                <c:formatCode>0</c:formatCode>
                <c:ptCount val="6"/>
                <c:pt idx="0">
                  <c:v>101.46341463414635</c:v>
                </c:pt>
                <c:pt idx="1">
                  <c:v>99.512195121951223</c:v>
                </c:pt>
                <c:pt idx="2">
                  <c:v>136.09756097560975</c:v>
                </c:pt>
                <c:pt idx="3">
                  <c:v>146.34146341463415</c:v>
                </c:pt>
                <c:pt idx="4">
                  <c:v>234.14634146341461</c:v>
                </c:pt>
                <c:pt idx="5">
                  <c:v>209.7560975609756</c:v>
                </c:pt>
              </c:numCache>
            </c:numRef>
          </c:yVal>
        </c:ser>
        <c:ser>
          <c:idx val="7"/>
          <c:order val="3"/>
          <c:tx>
            <c:strRef>
              <c:f>Sheet1!$A$7</c:f>
              <c:strCache>
                <c:ptCount val="1"/>
                <c:pt idx="0">
                  <c:v>D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(Sheet1!$C$7,Sheet1!$E$7,Sheet1!$G$7,Sheet1!$I$7,Sheet1!$K$7,Sheet1!$M$7)</c:f>
              <c:numCache>
                <c:formatCode>0</c:formatCode>
                <c:ptCount val="6"/>
                <c:pt idx="0">
                  <c:v>79.831932773109244</c:v>
                </c:pt>
                <c:pt idx="1">
                  <c:v>115.96638655462186</c:v>
                </c:pt>
                <c:pt idx="2">
                  <c:v>147.05882352941174</c:v>
                </c:pt>
                <c:pt idx="3">
                  <c:v>152.10084033613444</c:v>
                </c:pt>
                <c:pt idx="4">
                  <c:v>128.1512605042017</c:v>
                </c:pt>
                <c:pt idx="5">
                  <c:v>107.14285714285714</c:v>
                </c:pt>
              </c:numCache>
            </c:numRef>
          </c:yVal>
        </c:ser>
        <c:ser>
          <c:idx val="9"/>
          <c:order val="4"/>
          <c:tx>
            <c:strRef>
              <c:f>Sheet1!$A$8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(Sheet1!$C$8,Sheet1!$E$8,Sheet1!$G$8,Sheet1!$I$8,Sheet1!$K$8,Sheet1!$M$8)</c:f>
              <c:numCache>
                <c:formatCode>0</c:formatCode>
                <c:ptCount val="6"/>
                <c:pt idx="0">
                  <c:v>84.873949579831944</c:v>
                </c:pt>
                <c:pt idx="1">
                  <c:v>103.36134453781514</c:v>
                </c:pt>
                <c:pt idx="2">
                  <c:v>123.109243697479</c:v>
                </c:pt>
                <c:pt idx="3">
                  <c:v>157.98319327731093</c:v>
                </c:pt>
                <c:pt idx="4">
                  <c:v>141.1764705882353</c:v>
                </c:pt>
                <c:pt idx="5">
                  <c:v>110.50420168067228</c:v>
                </c:pt>
              </c:numCache>
            </c:numRef>
          </c:yVal>
        </c:ser>
        <c:ser>
          <c:idx val="11"/>
          <c:order val="5"/>
          <c:tx>
            <c:strRef>
              <c:f>Sheet1!$A$9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(Sheet1!$C$9,Sheet1!$E$9,Sheet1!$G$9,Sheet1!$I$9,Sheet1!$K$9,Sheet1!$M$9)</c:f>
              <c:numCache>
                <c:formatCode>0</c:formatCode>
                <c:ptCount val="6"/>
                <c:pt idx="0">
                  <c:v>86.974789915966383</c:v>
                </c:pt>
                <c:pt idx="1">
                  <c:v>108.82352941176472</c:v>
                </c:pt>
                <c:pt idx="2">
                  <c:v>126.890756302521</c:v>
                </c:pt>
                <c:pt idx="3">
                  <c:v>147.89915966386556</c:v>
                </c:pt>
                <c:pt idx="4">
                  <c:v>139.91596638655463</c:v>
                </c:pt>
                <c:pt idx="5">
                  <c:v>109.6638655462185</c:v>
                </c:pt>
              </c:numCache>
            </c:numRef>
          </c:yVal>
        </c:ser>
        <c:ser>
          <c:idx val="0"/>
          <c:order val="6"/>
          <c:tx>
            <c:strRef>
              <c:f>Sheet1!$A$10</c:f>
              <c:strCache>
                <c:ptCount val="1"/>
                <c:pt idx="0">
                  <c:v>G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(Sheet1!$C$10,Sheet1!$E$10,Sheet1!$G$10,Sheet1!$I$10,Sheet1!$K$10,Sheet1!$M$10)</c:f>
              <c:numCache>
                <c:formatCode>0</c:formatCode>
                <c:ptCount val="6"/>
                <c:pt idx="0">
                  <c:v>99.159663865546221</c:v>
                </c:pt>
                <c:pt idx="1">
                  <c:v>133.19327731092437</c:v>
                </c:pt>
                <c:pt idx="2">
                  <c:v>142.01680672268907</c:v>
                </c:pt>
                <c:pt idx="3">
                  <c:v>144.9579831932773</c:v>
                </c:pt>
                <c:pt idx="4">
                  <c:v>152.10084033613444</c:v>
                </c:pt>
                <c:pt idx="5">
                  <c:v>118.4873949579832</c:v>
                </c:pt>
              </c:numCache>
            </c:numRef>
          </c:yVal>
        </c:ser>
        <c:ser>
          <c:idx val="2"/>
          <c:order val="7"/>
          <c:tx>
            <c:strRef>
              <c:f>Sheet1!$A$11</c:f>
              <c:strCache>
                <c:ptCount val="1"/>
                <c:pt idx="0">
                  <c:v>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(Sheet1!$C$11,Sheet1!$E$11,Sheet1!$G$11,Sheet1!$I$11,Sheet1!$K$11,Sheet1!$M$11)</c:f>
              <c:numCache>
                <c:formatCode>0</c:formatCode>
                <c:ptCount val="6"/>
                <c:pt idx="0">
                  <c:v>92.857142857142861</c:v>
                </c:pt>
                <c:pt idx="1">
                  <c:v>110.08403361344538</c:v>
                </c:pt>
                <c:pt idx="2">
                  <c:v>144.9579831932773</c:v>
                </c:pt>
                <c:pt idx="3">
                  <c:v>140.33613445378151</c:v>
                </c:pt>
                <c:pt idx="4">
                  <c:v>119.74789915966386</c:v>
                </c:pt>
                <c:pt idx="5">
                  <c:v>115.96638655462186</c:v>
                </c:pt>
              </c:numCache>
            </c:numRef>
          </c:yVal>
        </c:ser>
        <c:ser>
          <c:idx val="4"/>
          <c:order val="8"/>
          <c:tx>
            <c:strRef>
              <c:f>Sheet1!$A$12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(Sheet1!$C$12,Sheet1!$E$12,Sheet1!$G$12,Sheet1!$I$12,Sheet1!$K$12,Sheet1!$M$12)</c:f>
              <c:numCache>
                <c:formatCode>0</c:formatCode>
                <c:ptCount val="6"/>
                <c:pt idx="0">
                  <c:v>105.36585365853659</c:v>
                </c:pt>
                <c:pt idx="1">
                  <c:v>175.1219512195122</c:v>
                </c:pt>
                <c:pt idx="2">
                  <c:v>117.07317073170731</c:v>
                </c:pt>
                <c:pt idx="3">
                  <c:v>188.29268292682929</c:v>
                </c:pt>
                <c:pt idx="4">
                  <c:v>135.1219512195122</c:v>
                </c:pt>
                <c:pt idx="5">
                  <c:v>122.4390243902439</c:v>
                </c:pt>
              </c:numCache>
            </c:numRef>
          </c:yVal>
        </c:ser>
        <c:ser>
          <c:idx val="6"/>
          <c:order val="9"/>
          <c:tx>
            <c:strRef>
              <c:f>Sheet1!$A$13</c:f>
              <c:strCache>
                <c:ptCount val="1"/>
                <c:pt idx="0">
                  <c:v>J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(Sheet1!$C$13,Sheet1!$E$13,Sheet1!$G$13,Sheet1!$I$13,Sheet1!$K$13,Sheet1!$M$13)</c:f>
              <c:numCache>
                <c:formatCode>0</c:formatCode>
                <c:ptCount val="6"/>
                <c:pt idx="0">
                  <c:v>101.95121951219512</c:v>
                </c:pt>
                <c:pt idx="1">
                  <c:v>134.63414634146343</c:v>
                </c:pt>
                <c:pt idx="2">
                  <c:v>121.46341463414633</c:v>
                </c:pt>
                <c:pt idx="3">
                  <c:v>124.39024390243902</c:v>
                </c:pt>
                <c:pt idx="4">
                  <c:v>109.26829268292684</c:v>
                </c:pt>
                <c:pt idx="5">
                  <c:v>136.58536585365854</c:v>
                </c:pt>
              </c:numCache>
            </c:numRef>
          </c:yVal>
        </c:ser>
        <c:ser>
          <c:idx val="8"/>
          <c:order val="10"/>
          <c:tx>
            <c:strRef>
              <c:f>Sheet1!$A$14</c:f>
              <c:strCache>
                <c:ptCount val="1"/>
                <c:pt idx="0">
                  <c:v>K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(Sheet1!$C$14,Sheet1!$E$14,Sheet1!$G$14,Sheet1!$I$14,Sheet1!$K$14,Sheet1!$M$14)</c:f>
              <c:numCache>
                <c:formatCode>0</c:formatCode>
                <c:ptCount val="6"/>
                <c:pt idx="0">
                  <c:v>80.672268907563023</c:v>
                </c:pt>
                <c:pt idx="1">
                  <c:v>107.98319327731095</c:v>
                </c:pt>
                <c:pt idx="2">
                  <c:v>116.38655462184875</c:v>
                </c:pt>
                <c:pt idx="3">
                  <c:v>135.71428571428572</c:v>
                </c:pt>
                <c:pt idx="4">
                  <c:v>123.109243697479</c:v>
                </c:pt>
                <c:pt idx="5">
                  <c:v>117.64705882352943</c:v>
                </c:pt>
              </c:numCache>
            </c:numRef>
          </c:yVal>
        </c:ser>
        <c:ser>
          <c:idx val="10"/>
          <c:order val="11"/>
          <c:tx>
            <c:strRef>
              <c:f>Sheet1!$A$15</c:f>
              <c:strCache>
                <c:ptCount val="1"/>
                <c:pt idx="0">
                  <c:v>L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(Sheet1!$C$15,Sheet1!$E$15,Sheet1!$G$15,Sheet1!$I$15,Sheet1!$K$15,Sheet1!$M$15)</c:f>
              <c:numCache>
                <c:formatCode>0</c:formatCode>
                <c:ptCount val="6"/>
                <c:pt idx="0">
                  <c:v>84.16988416988417</c:v>
                </c:pt>
                <c:pt idx="1">
                  <c:v>144.01544401544402</c:v>
                </c:pt>
                <c:pt idx="2">
                  <c:v>162.16216216216216</c:v>
                </c:pt>
                <c:pt idx="3">
                  <c:v>164.09266409266408</c:v>
                </c:pt>
                <c:pt idx="4">
                  <c:v>132.81853281853279</c:v>
                </c:pt>
                <c:pt idx="5">
                  <c:v>88.030888030888036</c:v>
                </c:pt>
              </c:numCache>
            </c:numRef>
          </c:yVal>
        </c:ser>
        <c:ser>
          <c:idx val="12"/>
          <c:order val="12"/>
          <c:tx>
            <c:strRef>
              <c:f>Sheet1!$A$16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(Sheet1!$C$16,Sheet1!$E$16,Sheet1!$G$16,Sheet1!$I$16,Sheet1!$K$16,Sheet1!$M$16)</c:f>
              <c:numCache>
                <c:formatCode>0</c:formatCode>
                <c:ptCount val="6"/>
                <c:pt idx="0">
                  <c:v>88.188976377952756</c:v>
                </c:pt>
                <c:pt idx="1">
                  <c:v>102.75590551181102</c:v>
                </c:pt>
                <c:pt idx="2">
                  <c:v>131.10236220472441</c:v>
                </c:pt>
                <c:pt idx="3">
                  <c:v>132.28346456692915</c:v>
                </c:pt>
                <c:pt idx="4">
                  <c:v>124.40944881889764</c:v>
                </c:pt>
                <c:pt idx="5">
                  <c:v>97.637795275590548</c:v>
                </c:pt>
              </c:numCache>
            </c:numRef>
          </c:yVal>
        </c:ser>
        <c:ser>
          <c:idx val="13"/>
          <c:order val="13"/>
          <c:tx>
            <c:strRef>
              <c:f>Sheet1!$A$17</c:f>
              <c:strCache>
                <c:ptCount val="1"/>
                <c:pt idx="0">
                  <c:v>N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(Sheet1!$C$17,Sheet1!$E$17,Sheet1!$G$17,Sheet1!$I$17,Sheet1!$K$17,Sheet1!$M$17)</c:f>
              <c:numCache>
                <c:formatCode>0</c:formatCode>
                <c:ptCount val="6"/>
                <c:pt idx="0">
                  <c:v>91.891891891891888</c:v>
                </c:pt>
                <c:pt idx="1">
                  <c:v>130.11583011583014</c:v>
                </c:pt>
                <c:pt idx="2">
                  <c:v>137.83783783783784</c:v>
                </c:pt>
                <c:pt idx="3">
                  <c:v>161.003861003861</c:v>
                </c:pt>
                <c:pt idx="4">
                  <c:v>132.04633204633205</c:v>
                </c:pt>
                <c:pt idx="5">
                  <c:v>118.14671814671813</c:v>
                </c:pt>
              </c:numCache>
            </c:numRef>
          </c:yVal>
        </c:ser>
        <c:ser>
          <c:idx val="14"/>
          <c:order val="14"/>
          <c:tx>
            <c:strRef>
              <c:f>Sheet1!$A$18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(Sheet1!$C$18,Sheet1!$E$18,Sheet1!$G$18,Sheet1!$I$18,Sheet1!$K$18,Sheet1!$M$18)</c:f>
              <c:numCache>
                <c:formatCode>0</c:formatCode>
                <c:ptCount val="6"/>
                <c:pt idx="0">
                  <c:v>93.333520059049533</c:v>
                </c:pt>
                <c:pt idx="1">
                  <c:v>125.06664933503079</c:v>
                </c:pt>
                <c:pt idx="2">
                  <c:v>136.64185320757838</c:v>
                </c:pt>
                <c:pt idx="3">
                  <c:v>152.04047916095212</c:v>
                </c:pt>
                <c:pt idx="4">
                  <c:v>142.46082886515205</c:v>
                </c:pt>
                <c:pt idx="5">
                  <c:v>121.31065124132795</c:v>
                </c:pt>
              </c:numCache>
            </c:numRef>
          </c:yVal>
        </c:ser>
        <c:axId val="91099904"/>
        <c:axId val="91102208"/>
      </c:scatterChart>
      <c:valAx>
        <c:axId val="91099904"/>
        <c:scaling>
          <c:orientation val="minMax"/>
          <c:max val="1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intervals (mins)</a:t>
                </a:r>
              </a:p>
            </c:rich>
          </c:tx>
        </c:title>
        <c:numFmt formatCode="General" sourceLinked="1"/>
        <c:minorTickMark val="out"/>
        <c:tickLblPos val="nextTo"/>
        <c:crossAx val="91102208"/>
        <c:crosses val="autoZero"/>
        <c:crossBetween val="midCat"/>
        <c:majorUnit val="15"/>
        <c:minorUnit val="15"/>
      </c:valAx>
      <c:valAx>
        <c:axId val="91102208"/>
        <c:scaling>
          <c:orientation val="minMax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Blood Glucose concentrations (mg/dl)</a:t>
                </a:r>
              </a:p>
            </c:rich>
          </c:tx>
        </c:title>
        <c:numFmt formatCode="0" sourceLinked="1"/>
        <c:tickLblPos val="nextTo"/>
        <c:crossAx val="91099904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9710329386887322"/>
          <c:y val="0.30703994886058289"/>
          <c:w val="0.10289670613112822"/>
          <c:h val="0.3859201022788355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535946814787654"/>
          <c:y val="0.10273463800895871"/>
          <c:w val="0.71098105378542864"/>
          <c:h val="0.74923447069116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(Sheet1!$C$8,Sheet1!$E$8,Sheet1!$G$8,Sheet1!$I$8,Sheet1!$K$8,Sheet1!$M$8)</c:f>
              <c:numCache>
                <c:formatCode>0</c:formatCode>
                <c:ptCount val="6"/>
                <c:pt idx="0">
                  <c:v>84.873949579831944</c:v>
                </c:pt>
                <c:pt idx="1">
                  <c:v>103.36134453781514</c:v>
                </c:pt>
                <c:pt idx="2">
                  <c:v>123.109243697479</c:v>
                </c:pt>
                <c:pt idx="3">
                  <c:v>157.98319327731093</c:v>
                </c:pt>
                <c:pt idx="4">
                  <c:v>141.1764705882353</c:v>
                </c:pt>
                <c:pt idx="5">
                  <c:v>110.50420168067228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(Sheet1!$O$8,Sheet1!$Q$8,Sheet1!$S$8,Sheet1!$U$8,Sheet1!$W$8,Sheet1!$Y$8)</c:f>
              <c:numCache>
                <c:formatCode>0</c:formatCode>
                <c:ptCount val="6"/>
                <c:pt idx="0">
                  <c:v>102.8</c:v>
                </c:pt>
                <c:pt idx="1">
                  <c:v>106</c:v>
                </c:pt>
                <c:pt idx="2">
                  <c:v>116.8</c:v>
                </c:pt>
                <c:pt idx="3">
                  <c:v>142</c:v>
                </c:pt>
                <c:pt idx="4">
                  <c:v>132.4</c:v>
                </c:pt>
                <c:pt idx="5">
                  <c:v>116.8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(Sheet1!$AA$8,Sheet1!$AC$8,Sheet1!$AE$8,Sheet1!$AG$8,Sheet1!$AI$8,Sheet1!$AK$8)</c:f>
              <c:numCache>
                <c:formatCode>0</c:formatCode>
                <c:ptCount val="6"/>
                <c:pt idx="0">
                  <c:v>90.551181102362207</c:v>
                </c:pt>
                <c:pt idx="1">
                  <c:v>99.212598425196859</c:v>
                </c:pt>
                <c:pt idx="2">
                  <c:v>116.14173228346456</c:v>
                </c:pt>
                <c:pt idx="3">
                  <c:v>121.25984251968505</c:v>
                </c:pt>
                <c:pt idx="4">
                  <c:v>115.35433070866141</c:v>
                </c:pt>
                <c:pt idx="5">
                  <c:v>112.2047244094488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(Sheet1!$AM$8,Sheet1!$AO$8,Sheet1!$AQ$8,Sheet1!$AS$8,Sheet1!$AU$8,Sheet1!$AW$8)</c:f>
              <c:numCache>
                <c:formatCode>0</c:formatCode>
                <c:ptCount val="6"/>
                <c:pt idx="0">
                  <c:v>90.34749034749035</c:v>
                </c:pt>
                <c:pt idx="1">
                  <c:v>99.227799227799224</c:v>
                </c:pt>
                <c:pt idx="2">
                  <c:v>127.79922779922781</c:v>
                </c:pt>
                <c:pt idx="3">
                  <c:v>112.74131274131274</c:v>
                </c:pt>
                <c:pt idx="4">
                  <c:v>112.35521235521236</c:v>
                </c:pt>
                <c:pt idx="5">
                  <c:v>114.28571428571428</c:v>
                </c:pt>
              </c:numCache>
            </c:numRef>
          </c:yVal>
        </c:ser>
        <c:axId val="91985792"/>
        <c:axId val="92004352"/>
      </c:scatterChart>
      <c:valAx>
        <c:axId val="91985792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2004352"/>
        <c:crosses val="autoZero"/>
        <c:crossBetween val="midCat"/>
        <c:majorUnit val="15"/>
        <c:minorUnit val="15"/>
      </c:valAx>
      <c:valAx>
        <c:axId val="92004352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  <c:layout/>
        </c:title>
        <c:numFmt formatCode="0" sourceLinked="1"/>
        <c:minorTickMark val="out"/>
        <c:tickLblPos val="nextTo"/>
        <c:crossAx val="91985792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572545346802896"/>
          <c:y val="0.13091508722700032"/>
          <c:w val="0.15821834498158713"/>
          <c:h val="0.54615753675951795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F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535946814787654"/>
          <c:y val="9.6334228382742748E-2"/>
          <c:w val="0.70290611838491124"/>
          <c:h val="0.75563488031738102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(Sheet1!$C$9,Sheet1!$E$9,Sheet1!$G$9,Sheet1!$I$9,Sheet1!$K$9,Sheet1!$M$9)</c:f>
              <c:numCache>
                <c:formatCode>0</c:formatCode>
                <c:ptCount val="6"/>
                <c:pt idx="0">
                  <c:v>86.974789915966383</c:v>
                </c:pt>
                <c:pt idx="1">
                  <c:v>108.82352941176472</c:v>
                </c:pt>
                <c:pt idx="2">
                  <c:v>126.890756302521</c:v>
                </c:pt>
                <c:pt idx="3">
                  <c:v>147.89915966386556</c:v>
                </c:pt>
                <c:pt idx="4">
                  <c:v>139.91596638655463</c:v>
                </c:pt>
                <c:pt idx="5">
                  <c:v>109.6638655462185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(Sheet1!$O$9,Sheet1!$Q$9,Sheet1!$S$9,Sheet1!$U$9,Sheet1!$W$9,Sheet1!$Y$9)</c:f>
              <c:numCache>
                <c:formatCode>0</c:formatCode>
                <c:ptCount val="6"/>
                <c:pt idx="0">
                  <c:v>90.157480314960637</c:v>
                </c:pt>
                <c:pt idx="1">
                  <c:v>100.78740157480314</c:v>
                </c:pt>
                <c:pt idx="2">
                  <c:v>124.01574803149606</c:v>
                </c:pt>
                <c:pt idx="3">
                  <c:v>135.82677165354329</c:v>
                </c:pt>
                <c:pt idx="4">
                  <c:v>122.04724409448819</c:v>
                </c:pt>
                <c:pt idx="5">
                  <c:v>105.90551181102363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(Sheet1!$AA$9,Sheet1!$AC$9,Sheet1!$AE$9,Sheet1!$AG$9,Sheet1!$AI$9,Sheet1!$AK$9)</c:f>
              <c:numCache>
                <c:formatCode>0</c:formatCode>
                <c:ptCount val="6"/>
                <c:pt idx="0">
                  <c:v>108.5603112840467</c:v>
                </c:pt>
                <c:pt idx="1">
                  <c:v>138.13229571984436</c:v>
                </c:pt>
                <c:pt idx="2">
                  <c:v>122.95719844357977</c:v>
                </c:pt>
                <c:pt idx="3">
                  <c:v>133.0739299610895</c:v>
                </c:pt>
                <c:pt idx="4">
                  <c:v>126.07003891050583</c:v>
                </c:pt>
                <c:pt idx="5">
                  <c:v>105.05836575875487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(Sheet1!$AM$9,Sheet1!$AO$9,Sheet1!$AQ$9,Sheet1!$AS$9,Sheet1!$AU$9,Sheet1!$AW$9)</c:f>
              <c:numCache>
                <c:formatCode>0</c:formatCode>
                <c:ptCount val="6"/>
                <c:pt idx="0">
                  <c:v>86.872586872586879</c:v>
                </c:pt>
                <c:pt idx="1">
                  <c:v>97.297297297297291</c:v>
                </c:pt>
                <c:pt idx="2">
                  <c:v>123.55212355212355</c:v>
                </c:pt>
                <c:pt idx="3">
                  <c:v>131.27413127413126</c:v>
                </c:pt>
                <c:pt idx="4">
                  <c:v>127.79922779922781</c:v>
                </c:pt>
                <c:pt idx="5">
                  <c:v>126.25482625482624</c:v>
                </c:pt>
              </c:numCache>
            </c:numRef>
          </c:yVal>
        </c:ser>
        <c:axId val="92047616"/>
        <c:axId val="92053888"/>
      </c:scatterChart>
      <c:valAx>
        <c:axId val="92047616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  <a:endParaRPr lang="en-US" sz="1000"/>
              </a:p>
            </c:rich>
          </c:tx>
          <c:layout/>
        </c:title>
        <c:numFmt formatCode="General" sourceLinked="1"/>
        <c:minorTickMark val="out"/>
        <c:tickLblPos val="nextTo"/>
        <c:crossAx val="92053888"/>
        <c:crosses val="autoZero"/>
        <c:crossBetween val="midCat"/>
        <c:majorUnit val="15"/>
        <c:minorUnit val="15"/>
      </c:valAx>
      <c:valAx>
        <c:axId val="92053888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  <c:layout/>
        </c:title>
        <c:numFmt formatCode="0" sourceLinked="1"/>
        <c:minorTickMark val="out"/>
        <c:tickLblPos val="nextTo"/>
        <c:crossAx val="92047616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168798576776548"/>
          <c:y val="8.9312424656595182E-2"/>
          <c:w val="0.16427454653197421"/>
          <c:h val="0.48855385012357327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G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535946814787654"/>
          <c:y val="9.6334228382742748E-2"/>
          <c:w val="0.70088738453478194"/>
          <c:h val="0.75563488031738102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(Sheet1!$C$10,Sheet1!$E$10,Sheet1!$G$10,Sheet1!$I$10,Sheet1!$K$10,Sheet1!$M$10)</c:f>
              <c:numCache>
                <c:formatCode>0</c:formatCode>
                <c:ptCount val="6"/>
                <c:pt idx="0">
                  <c:v>99.159663865546221</c:v>
                </c:pt>
                <c:pt idx="1">
                  <c:v>133.19327731092437</c:v>
                </c:pt>
                <c:pt idx="2">
                  <c:v>142.01680672268907</c:v>
                </c:pt>
                <c:pt idx="3">
                  <c:v>144.9579831932773</c:v>
                </c:pt>
                <c:pt idx="4">
                  <c:v>152.10084033613444</c:v>
                </c:pt>
                <c:pt idx="5">
                  <c:v>118.4873949579832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(Sheet1!$O$10,Sheet1!$Q$10,Sheet1!$S$10,Sheet1!$U$10,Sheet1!$W$10,Sheet1!$Y$10)</c:f>
              <c:numCache>
                <c:formatCode>0</c:formatCode>
                <c:ptCount val="6"/>
                <c:pt idx="0">
                  <c:v>106.4</c:v>
                </c:pt>
                <c:pt idx="1">
                  <c:v>158.80000000000001</c:v>
                </c:pt>
                <c:pt idx="2">
                  <c:v>177.6</c:v>
                </c:pt>
                <c:pt idx="3">
                  <c:v>137.6</c:v>
                </c:pt>
                <c:pt idx="4">
                  <c:v>133.20000000000002</c:v>
                </c:pt>
                <c:pt idx="5">
                  <c:v>106.4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(Sheet1!$AA$10,Sheet1!$AC$10,Sheet1!$AE$10,Sheet1!$AG$10,Sheet1!$AI$10,Sheet1!$AK$10)</c:f>
              <c:numCache>
                <c:formatCode>0</c:formatCode>
                <c:ptCount val="6"/>
                <c:pt idx="0">
                  <c:v>99.610894941634243</c:v>
                </c:pt>
                <c:pt idx="1">
                  <c:v>123.34630350194553</c:v>
                </c:pt>
                <c:pt idx="2">
                  <c:v>129.1828793774319</c:v>
                </c:pt>
                <c:pt idx="3">
                  <c:v>140.46692607003891</c:v>
                </c:pt>
                <c:pt idx="4">
                  <c:v>145.91439688715951</c:v>
                </c:pt>
                <c:pt idx="5">
                  <c:v>137.74319066147859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(Sheet1!$AM$10,Sheet1!$AO$10,Sheet1!$AQ$10,Sheet1!$AS$10,Sheet1!$AU$10,Sheet1!$AW$10)</c:f>
              <c:numCache>
                <c:formatCode>0</c:formatCode>
                <c:ptCount val="6"/>
                <c:pt idx="0">
                  <c:v>104.34782608695652</c:v>
                </c:pt>
                <c:pt idx="1">
                  <c:v>118.97233201581028</c:v>
                </c:pt>
                <c:pt idx="2">
                  <c:v>134.78260869565219</c:v>
                </c:pt>
                <c:pt idx="3">
                  <c:v>135.96837944664031</c:v>
                </c:pt>
                <c:pt idx="4">
                  <c:v>134.78260869565219</c:v>
                </c:pt>
                <c:pt idx="5">
                  <c:v>113.83399209486164</c:v>
                </c:pt>
              </c:numCache>
            </c:numRef>
          </c:yVal>
        </c:ser>
        <c:axId val="92158592"/>
        <c:axId val="92168960"/>
      </c:scatterChart>
      <c:valAx>
        <c:axId val="92158592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Intervals (mins)</a:t>
                </a:r>
                <a:endParaRPr lang="en-US"/>
              </a:p>
            </c:rich>
          </c:tx>
        </c:title>
        <c:numFmt formatCode="General" sourceLinked="1"/>
        <c:minorTickMark val="out"/>
        <c:tickLblPos val="nextTo"/>
        <c:crossAx val="92168960"/>
        <c:crosses val="autoZero"/>
        <c:crossBetween val="midCat"/>
        <c:majorUnit val="15"/>
        <c:minorUnit val="15"/>
      </c:valAx>
      <c:valAx>
        <c:axId val="92168960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</c:title>
        <c:numFmt formatCode="0" sourceLinked="1"/>
        <c:minorTickMark val="out"/>
        <c:tickLblPos val="nextTo"/>
        <c:crossAx val="92158592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2966925191763818"/>
          <c:y val="4.4509557273082777E-2"/>
          <c:w val="0.16427454653197421"/>
          <c:h val="0.67416572928384078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H 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535946814787654"/>
          <c:y val="0.10273463800895871"/>
          <c:w val="0.71299978763555882"/>
          <c:h val="0.74923447069116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(Sheet1!$C$11,Sheet1!$E$11,Sheet1!$G$11,Sheet1!$I$11,Sheet1!$K$11,Sheet1!$M$11)</c:f>
              <c:numCache>
                <c:formatCode>0</c:formatCode>
                <c:ptCount val="6"/>
                <c:pt idx="0">
                  <c:v>92.857142857142861</c:v>
                </c:pt>
                <c:pt idx="1">
                  <c:v>110.08403361344538</c:v>
                </c:pt>
                <c:pt idx="2">
                  <c:v>144.9579831932773</c:v>
                </c:pt>
                <c:pt idx="3">
                  <c:v>140.33613445378151</c:v>
                </c:pt>
                <c:pt idx="4">
                  <c:v>119.74789915966386</c:v>
                </c:pt>
                <c:pt idx="5">
                  <c:v>115.96638655462186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(Sheet1!$O$11,Sheet1!$Q$11,Sheet1!$S$11,Sheet1!$U$11,Sheet1!$W$11,Sheet1!$Y$11)</c:f>
              <c:numCache>
                <c:formatCode>0</c:formatCode>
                <c:ptCount val="6"/>
                <c:pt idx="0">
                  <c:v>94.881889763779526</c:v>
                </c:pt>
                <c:pt idx="1">
                  <c:v>103.14960629921259</c:v>
                </c:pt>
                <c:pt idx="2">
                  <c:v>129.9212598425197</c:v>
                </c:pt>
                <c:pt idx="3">
                  <c:v>137.007874015748</c:v>
                </c:pt>
                <c:pt idx="4">
                  <c:v>111.02362204724407</c:v>
                </c:pt>
                <c:pt idx="5">
                  <c:v>105.11811023622049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(Sheet1!$AA$11,Sheet1!$AC$11,Sheet1!$AE$11,Sheet1!$AG$11,Sheet1!$AI$11,Sheet1!$AK$11)</c:f>
              <c:numCache>
                <c:formatCode>0</c:formatCode>
                <c:ptCount val="6"/>
                <c:pt idx="0">
                  <c:v>99.610894941634243</c:v>
                </c:pt>
                <c:pt idx="1">
                  <c:v>103.50194552529184</c:v>
                </c:pt>
                <c:pt idx="2">
                  <c:v>141.63424124513617</c:v>
                </c:pt>
                <c:pt idx="3">
                  <c:v>115.17509727626458</c:v>
                </c:pt>
                <c:pt idx="4">
                  <c:v>100</c:v>
                </c:pt>
                <c:pt idx="5">
                  <c:v>111.67315175097275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(Sheet1!$AM$11,Sheet1!$AO$11,Sheet1!$AQ$11,Sheet1!$AS$11,Sheet1!$AU$11,Sheet1!$AW$11)</c:f>
              <c:numCache>
                <c:formatCode>0</c:formatCode>
                <c:ptCount val="6"/>
                <c:pt idx="0">
                  <c:v>98.841698841698843</c:v>
                </c:pt>
                <c:pt idx="1">
                  <c:v>106.17760617760619</c:v>
                </c:pt>
                <c:pt idx="2">
                  <c:v>135.13513513513513</c:v>
                </c:pt>
                <c:pt idx="3">
                  <c:v>120.07722007722008</c:v>
                </c:pt>
                <c:pt idx="4">
                  <c:v>115.05791505791505</c:v>
                </c:pt>
                <c:pt idx="5">
                  <c:v>116.60231660231659</c:v>
                </c:pt>
              </c:numCache>
            </c:numRef>
          </c:yVal>
        </c:ser>
        <c:axId val="92086656"/>
        <c:axId val="92088576"/>
      </c:scatterChart>
      <c:valAx>
        <c:axId val="92086656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</a:p>
            </c:rich>
          </c:tx>
        </c:title>
        <c:numFmt formatCode="General" sourceLinked="1"/>
        <c:minorTickMark val="out"/>
        <c:tickLblPos val="nextTo"/>
        <c:crossAx val="92088576"/>
        <c:crosses val="autoZero"/>
        <c:crossBetween val="midCat"/>
        <c:majorUnit val="15"/>
        <c:minorUnit val="15"/>
      </c:valAx>
      <c:valAx>
        <c:axId val="92088576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</c:title>
        <c:numFmt formatCode="0" sourceLinked="1"/>
        <c:minorTickMark val="out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92086656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168798576776548"/>
          <c:y val="9.5712834282811424E-2"/>
          <c:w val="0.16629328038210403"/>
          <c:h val="0.46295221161870898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I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5265798897231066E-2"/>
          <c:y val="0.11233525244828302"/>
          <c:w val="0.73924332768723677"/>
          <c:h val="0.76523549475670383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(Sheet1!$C$12,Sheet1!$E$12,Sheet1!$G$12,Sheet1!$I$12,Sheet1!$K$12,Sheet1!$M$12)</c:f>
              <c:numCache>
                <c:formatCode>0</c:formatCode>
                <c:ptCount val="6"/>
                <c:pt idx="0">
                  <c:v>105.36585365853659</c:v>
                </c:pt>
                <c:pt idx="1">
                  <c:v>175.1219512195122</c:v>
                </c:pt>
                <c:pt idx="2">
                  <c:v>117.07317073170731</c:v>
                </c:pt>
                <c:pt idx="3">
                  <c:v>188.29268292682929</c:v>
                </c:pt>
                <c:pt idx="4">
                  <c:v>135.1219512195122</c:v>
                </c:pt>
                <c:pt idx="5">
                  <c:v>122.4390243902439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(Sheet1!$O$12,Sheet1!$Q$12,Sheet1!$S$12,Sheet1!$U$12,Sheet1!$W$12,Sheet1!$Y$12)</c:f>
              <c:numCache>
                <c:formatCode>0</c:formatCode>
                <c:ptCount val="6"/>
                <c:pt idx="0">
                  <c:v>106.80000000000001</c:v>
                </c:pt>
                <c:pt idx="1">
                  <c:v>116.8</c:v>
                </c:pt>
                <c:pt idx="2">
                  <c:v>108.80000000000001</c:v>
                </c:pt>
                <c:pt idx="3">
                  <c:v>120.39999999999999</c:v>
                </c:pt>
                <c:pt idx="4">
                  <c:v>107.60000000000001</c:v>
                </c:pt>
                <c:pt idx="5">
                  <c:v>98.8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(Sheet1!$AA$12,Sheet1!$AC$12,Sheet1!$AE$12,Sheet1!$AG$12,Sheet1!$AI$12,Sheet1!$AK$12)</c:f>
              <c:numCache>
                <c:formatCode>0</c:formatCode>
                <c:ptCount val="6"/>
                <c:pt idx="0">
                  <c:v>119.45525291828794</c:v>
                </c:pt>
                <c:pt idx="1">
                  <c:v>112.84046692607004</c:v>
                </c:pt>
                <c:pt idx="2">
                  <c:v>144.35797665369648</c:v>
                </c:pt>
                <c:pt idx="3">
                  <c:v>115.17509727626458</c:v>
                </c:pt>
                <c:pt idx="4">
                  <c:v>142.02334630350194</c:v>
                </c:pt>
                <c:pt idx="5">
                  <c:v>118.67704280155642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(Sheet1!$AM$12,Sheet1!$AO$12,Sheet1!$AQ$12,Sheet1!$AS$12,Sheet1!$AU$12,Sheet1!$AW$12)</c:f>
              <c:numCache>
                <c:formatCode>0</c:formatCode>
                <c:ptCount val="6"/>
                <c:pt idx="0">
                  <c:v>101.97628458498025</c:v>
                </c:pt>
                <c:pt idx="1">
                  <c:v>111.46245059288535</c:v>
                </c:pt>
                <c:pt idx="2">
                  <c:v>116.99604743083003</c:v>
                </c:pt>
                <c:pt idx="3">
                  <c:v>106.71936758893281</c:v>
                </c:pt>
                <c:pt idx="4">
                  <c:v>102.3715415019763</c:v>
                </c:pt>
                <c:pt idx="5">
                  <c:v>114.62450592885374</c:v>
                </c:pt>
              </c:numCache>
            </c:numRef>
          </c:yVal>
        </c:ser>
        <c:axId val="92126592"/>
        <c:axId val="92141056"/>
      </c:scatterChart>
      <c:valAx>
        <c:axId val="92126592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2141056"/>
        <c:crosses val="autoZero"/>
        <c:crossBetween val="midCat"/>
        <c:majorUnit val="15"/>
        <c:minorUnit val="15"/>
      </c:valAx>
      <c:valAx>
        <c:axId val="92141056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</a:p>
            </c:rich>
          </c:tx>
          <c:layout>
            <c:manualLayout>
              <c:xMode val="edge"/>
              <c:yMode val="edge"/>
              <c:x val="1.6149870801033629E-2"/>
              <c:y val="0.19146951389140912"/>
            </c:manualLayout>
          </c:layout>
        </c:title>
        <c:numFmt formatCode="0" sourceLinked="1"/>
        <c:minorTickMark val="out"/>
        <c:tickLblPos val="nextTo"/>
        <c:crossAx val="92126592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4380038886854269"/>
          <c:y val="0.10531344872213552"/>
          <c:w val="0.15418087728132823"/>
          <c:h val="0.45655180199249357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J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3153395796456128E-2"/>
          <c:y val="9.9534433195851049E-2"/>
          <c:w val="0.71905598918594449"/>
          <c:h val="0.80363795251400194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(Sheet1!$C$13,Sheet1!$E$13,Sheet1!$G$13,Sheet1!$I$13,Sheet1!$K$13,Sheet1!$M$13)</c:f>
              <c:numCache>
                <c:formatCode>0</c:formatCode>
                <c:ptCount val="6"/>
                <c:pt idx="0">
                  <c:v>101.95121951219512</c:v>
                </c:pt>
                <c:pt idx="1">
                  <c:v>134.63414634146343</c:v>
                </c:pt>
                <c:pt idx="2">
                  <c:v>121.46341463414633</c:v>
                </c:pt>
                <c:pt idx="3">
                  <c:v>124.39024390243902</c:v>
                </c:pt>
                <c:pt idx="4">
                  <c:v>109.26829268292684</c:v>
                </c:pt>
                <c:pt idx="5">
                  <c:v>136.58536585365854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(Sheet1!$O$13,Sheet1!$Q$13,Sheet1!$S$13,Sheet1!$U$13,Sheet1!$W$13,Sheet1!$Y$13)</c:f>
              <c:numCache>
                <c:formatCode>0</c:formatCode>
                <c:ptCount val="6"/>
                <c:pt idx="0">
                  <c:v>117.19999999999999</c:v>
                </c:pt>
                <c:pt idx="1">
                  <c:v>110.80000000000001</c:v>
                </c:pt>
                <c:pt idx="2">
                  <c:v>114.39999999999999</c:v>
                </c:pt>
                <c:pt idx="3">
                  <c:v>114.39999999999999</c:v>
                </c:pt>
                <c:pt idx="4">
                  <c:v>107.2</c:v>
                </c:pt>
                <c:pt idx="5">
                  <c:v>132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(Sheet1!$AA$13,Sheet1!$AC$13,Sheet1!$AE$13,Sheet1!$AG$13,Sheet1!$AI$13,Sheet1!$AK$13)</c:f>
              <c:numCache>
                <c:formatCode>0</c:formatCode>
                <c:ptCount val="6"/>
                <c:pt idx="0">
                  <c:v>106.22568093385215</c:v>
                </c:pt>
                <c:pt idx="1">
                  <c:v>137.74319066147859</c:v>
                </c:pt>
                <c:pt idx="2">
                  <c:v>131.1284046692607</c:v>
                </c:pt>
                <c:pt idx="3">
                  <c:v>150.9727626459144</c:v>
                </c:pt>
                <c:pt idx="4">
                  <c:v>138.91050583657588</c:v>
                </c:pt>
                <c:pt idx="5">
                  <c:v>101.55642023346303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(Sheet1!$AM$13,Sheet1!$AO$13,Sheet1!$AQ$13,Sheet1!$AS$13,Sheet1!$AU$13,Sheet1!$AW$13)</c:f>
              <c:numCache>
                <c:formatCode>0</c:formatCode>
                <c:ptCount val="6"/>
                <c:pt idx="0">
                  <c:v>98.814229249011859</c:v>
                </c:pt>
                <c:pt idx="1">
                  <c:v>112.64822134387352</c:v>
                </c:pt>
                <c:pt idx="2">
                  <c:v>97.628458498023718</c:v>
                </c:pt>
                <c:pt idx="3">
                  <c:v>112.25296442687747</c:v>
                </c:pt>
                <c:pt idx="4">
                  <c:v>129.24901185770753</c:v>
                </c:pt>
                <c:pt idx="5">
                  <c:v>140.31620553359681</c:v>
                </c:pt>
              </c:numCache>
            </c:numRef>
          </c:yVal>
        </c:ser>
        <c:axId val="92319744"/>
        <c:axId val="92321664"/>
      </c:scatterChart>
      <c:valAx>
        <c:axId val="9231974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  <a:endParaRPr lang="en-US" sz="1000"/>
              </a:p>
            </c:rich>
          </c:tx>
          <c:layout/>
        </c:title>
        <c:numFmt formatCode="General" sourceLinked="1"/>
        <c:minorTickMark val="out"/>
        <c:tickLblPos val="nextTo"/>
        <c:crossAx val="92321664"/>
        <c:crosses val="autoZero"/>
        <c:crossBetween val="midCat"/>
        <c:majorUnit val="15"/>
        <c:minorUnit val="15"/>
      </c:valAx>
      <c:valAx>
        <c:axId val="92321664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/>
              </a:p>
            </c:rich>
          </c:tx>
          <c:layout/>
        </c:title>
        <c:numFmt formatCode="0" sourceLinked="1"/>
        <c:minorTickMark val="out"/>
        <c:tickLblPos val="nextTo"/>
        <c:crossAx val="92319744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1957558266699215"/>
          <c:y val="0.10211324390902762"/>
          <c:w val="0.17234948193249194"/>
          <c:h val="0.58776019932992107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K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5265798897231066E-2"/>
          <c:y val="0.11553545726139072"/>
          <c:w val="0.72914965843659385"/>
          <c:h val="0.76843569956981372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(Sheet1!$C$14,Sheet1!$E$14,Sheet1!$G$14,Sheet1!$I$14,Sheet1!$K$14,Sheet1!$M$14)</c:f>
              <c:numCache>
                <c:formatCode>0</c:formatCode>
                <c:ptCount val="6"/>
                <c:pt idx="0">
                  <c:v>80.672268907563023</c:v>
                </c:pt>
                <c:pt idx="1">
                  <c:v>107.98319327731095</c:v>
                </c:pt>
                <c:pt idx="2">
                  <c:v>116.38655462184875</c:v>
                </c:pt>
                <c:pt idx="3">
                  <c:v>135.71428571428572</c:v>
                </c:pt>
                <c:pt idx="4">
                  <c:v>123.109243697479</c:v>
                </c:pt>
                <c:pt idx="5">
                  <c:v>117.64705882352943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(Sheet1!$O$14,Sheet1!$Q$14,Sheet1!$S$14,Sheet1!$U$14,Sheet1!$W$14,Sheet1!$Y$14)</c:f>
              <c:numCache>
                <c:formatCode>0</c:formatCode>
                <c:ptCount val="6"/>
                <c:pt idx="0">
                  <c:v>92</c:v>
                </c:pt>
                <c:pt idx="1">
                  <c:v>116.8</c:v>
                </c:pt>
                <c:pt idx="2">
                  <c:v>115.99999999999999</c:v>
                </c:pt>
                <c:pt idx="3">
                  <c:v>125.6</c:v>
                </c:pt>
                <c:pt idx="4">
                  <c:v>110.00000000000001</c:v>
                </c:pt>
                <c:pt idx="5">
                  <c:v>131.6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(Sheet1!$AA$14,Sheet1!$AC$14,Sheet1!$AE$14,Sheet1!$AG$14,Sheet1!$AI$14,Sheet1!$AK$14)</c:f>
              <c:numCache>
                <c:formatCode>0</c:formatCode>
                <c:ptCount val="6"/>
                <c:pt idx="0">
                  <c:v>82.10116731517509</c:v>
                </c:pt>
                <c:pt idx="1">
                  <c:v>96.887159533073927</c:v>
                </c:pt>
                <c:pt idx="2">
                  <c:v>106.6147859922179</c:v>
                </c:pt>
                <c:pt idx="3">
                  <c:v>126.84824902723734</c:v>
                </c:pt>
                <c:pt idx="4">
                  <c:v>121.40077821011673</c:v>
                </c:pt>
                <c:pt idx="5">
                  <c:v>131.51750972762645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(Sheet1!$AM$14,Sheet1!$AO$14,Sheet1!$AQ$14,Sheet1!$AS$14,Sheet1!$AU$14,Sheet1!$AW$14)</c:f>
              <c:numCache>
                <c:formatCode>0</c:formatCode>
                <c:ptCount val="6"/>
                <c:pt idx="0">
                  <c:v>83.397683397683394</c:v>
                </c:pt>
                <c:pt idx="1">
                  <c:v>93.050193050193045</c:v>
                </c:pt>
                <c:pt idx="2">
                  <c:v>142.47104247104247</c:v>
                </c:pt>
                <c:pt idx="3">
                  <c:v>109.26640926640925</c:v>
                </c:pt>
                <c:pt idx="4">
                  <c:v>101.54440154440154</c:v>
                </c:pt>
                <c:pt idx="5">
                  <c:v>102.31660231660231</c:v>
                </c:pt>
              </c:numCache>
            </c:numRef>
          </c:yVal>
        </c:ser>
        <c:axId val="92365184"/>
        <c:axId val="92367104"/>
      </c:scatterChart>
      <c:valAx>
        <c:axId val="9236518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0.27486905252395777"/>
              <c:y val="0.93533973575883667"/>
            </c:manualLayout>
          </c:layout>
        </c:title>
        <c:numFmt formatCode="General" sourceLinked="1"/>
        <c:minorTickMark val="out"/>
        <c:tickLblPos val="nextTo"/>
        <c:crossAx val="92367104"/>
        <c:crosses val="autoZero"/>
        <c:crossBetween val="midCat"/>
        <c:majorUnit val="15"/>
        <c:minorUnit val="15"/>
      </c:valAx>
      <c:valAx>
        <c:axId val="92367104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  <c:layout>
            <c:manualLayout>
              <c:xMode val="edge"/>
              <c:yMode val="edge"/>
              <c:x val="1.0093669250645995E-2"/>
              <c:y val="0.19146951389140912"/>
            </c:manualLayout>
          </c:layout>
        </c:title>
        <c:numFmt formatCode="0" sourceLinked="1"/>
        <c:minorTickMark val="out"/>
        <c:tickLblPos val="nextTo"/>
        <c:crossAx val="92365184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370671961789777"/>
          <c:y val="0.12771488241389212"/>
          <c:w val="0.16023707883171581"/>
          <c:h val="0.44055077792695346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L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5265798897231066E-2"/>
          <c:y val="0.10913504763517486"/>
          <c:w val="0.72309345688620363"/>
          <c:h val="0.74923447069116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(Sheet1!$C$15,Sheet1!$E$15,Sheet1!$G$15,Sheet1!$I$15,Sheet1!$K$15,Sheet1!$M$15)</c:f>
              <c:numCache>
                <c:formatCode>0</c:formatCode>
                <c:ptCount val="6"/>
                <c:pt idx="0">
                  <c:v>84.16988416988417</c:v>
                </c:pt>
                <c:pt idx="1">
                  <c:v>144.01544401544402</c:v>
                </c:pt>
                <c:pt idx="2">
                  <c:v>162.16216216216216</c:v>
                </c:pt>
                <c:pt idx="3">
                  <c:v>164.09266409266408</c:v>
                </c:pt>
                <c:pt idx="4">
                  <c:v>132.81853281853279</c:v>
                </c:pt>
                <c:pt idx="5">
                  <c:v>88.030888030888036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(Sheet1!$O$15,Sheet1!$Q$15,Sheet1!$S$15,Sheet1!$U$15,Sheet1!$W$15,Sheet1!$Y$15)</c:f>
              <c:numCache>
                <c:formatCode>0</c:formatCode>
                <c:ptCount val="6"/>
                <c:pt idx="0">
                  <c:v>76.400000000000006</c:v>
                </c:pt>
                <c:pt idx="1">
                  <c:v>147.19999999999999</c:v>
                </c:pt>
                <c:pt idx="2">
                  <c:v>157.6</c:v>
                </c:pt>
                <c:pt idx="3">
                  <c:v>162</c:v>
                </c:pt>
                <c:pt idx="4">
                  <c:v>152.80000000000001</c:v>
                </c:pt>
                <c:pt idx="5">
                  <c:v>100.8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(Sheet1!$AA$15,Sheet1!$AC$15,Sheet1!$AE$15,Sheet1!$AG$15,Sheet1!$AI$15,Sheet1!$AK$15)</c:f>
              <c:numCache>
                <c:formatCode>0</c:formatCode>
                <c:ptCount val="6"/>
                <c:pt idx="0">
                  <c:v>115.17509727626458</c:v>
                </c:pt>
                <c:pt idx="1">
                  <c:v>121.78988326848248</c:v>
                </c:pt>
                <c:pt idx="2">
                  <c:v>120.62256809338521</c:v>
                </c:pt>
                <c:pt idx="3">
                  <c:v>135.79766536964979</c:v>
                </c:pt>
                <c:pt idx="4">
                  <c:v>143.19066147859922</c:v>
                </c:pt>
                <c:pt idx="5">
                  <c:v>106.6147859922179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(Sheet1!$AM$15,Sheet1!$AO$15,Sheet1!$AQ$15,Sheet1!$AS$15,Sheet1!$AU$15,Sheet1!$AW$15)</c:f>
              <c:numCache>
                <c:formatCode>0</c:formatCode>
                <c:ptCount val="6"/>
                <c:pt idx="0">
                  <c:v>85.770750988142282</c:v>
                </c:pt>
                <c:pt idx="1">
                  <c:v>112.25296442687747</c:v>
                </c:pt>
                <c:pt idx="2">
                  <c:v>133.59683794466403</c:v>
                </c:pt>
                <c:pt idx="3">
                  <c:v>116.60079051383399</c:v>
                </c:pt>
                <c:pt idx="4">
                  <c:v>119.36758893280633</c:v>
                </c:pt>
                <c:pt idx="5">
                  <c:v>94.861660079051376</c:v>
                </c:pt>
              </c:numCache>
            </c:numRef>
          </c:yVal>
        </c:ser>
        <c:axId val="92427008"/>
        <c:axId val="92428928"/>
      </c:scatterChart>
      <c:valAx>
        <c:axId val="92427008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2428928"/>
        <c:crosses val="autoZero"/>
        <c:crossBetween val="midCat"/>
        <c:majorUnit val="15"/>
        <c:minorUnit val="15"/>
      </c:valAx>
      <c:valAx>
        <c:axId val="92428928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  <c:layout>
            <c:manualLayout>
              <c:xMode val="edge"/>
              <c:yMode val="edge"/>
              <c:x val="8.0749354005168004E-3"/>
              <c:y val="0.22219954360543639"/>
            </c:manualLayout>
          </c:layout>
        </c:title>
        <c:numFmt formatCode="0" sourceLinked="1"/>
        <c:minorTickMark val="out"/>
        <c:tickLblPos val="nextTo"/>
        <c:crossAx val="92427008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168798576776548"/>
          <c:y val="9.5712834282811424E-2"/>
          <c:w val="0.16629328038210403"/>
          <c:h val="0.49175405493668128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M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273947587946856E-2"/>
          <c:y val="9.6334228382742748E-2"/>
          <c:w val="0.74773218300474054"/>
          <c:h val="0.80749432530611109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(Sheet1!$C$16,Sheet1!$E$16,Sheet1!$G$16,Sheet1!$I$16,Sheet1!$K$16,Sheet1!$M$16)</c:f>
              <c:numCache>
                <c:formatCode>0</c:formatCode>
                <c:ptCount val="6"/>
                <c:pt idx="0">
                  <c:v>88.188976377952756</c:v>
                </c:pt>
                <c:pt idx="1">
                  <c:v>102.75590551181102</c:v>
                </c:pt>
                <c:pt idx="2">
                  <c:v>131.10236220472441</c:v>
                </c:pt>
                <c:pt idx="3">
                  <c:v>132.28346456692915</c:v>
                </c:pt>
                <c:pt idx="4">
                  <c:v>124.40944881889764</c:v>
                </c:pt>
                <c:pt idx="5">
                  <c:v>97.637795275590548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(Sheet1!$O$16,Sheet1!$Q$16,Sheet1!$S$16,Sheet1!$U$16,Sheet1!$W$16,Sheet1!$Y$16)</c:f>
              <c:numCache>
                <c:formatCode>0</c:formatCode>
                <c:ptCount val="6"/>
                <c:pt idx="0">
                  <c:v>126.8</c:v>
                </c:pt>
                <c:pt idx="1">
                  <c:v>116.8</c:v>
                </c:pt>
                <c:pt idx="2">
                  <c:v>146.80000000000001</c:v>
                </c:pt>
                <c:pt idx="3">
                  <c:v>134</c:v>
                </c:pt>
                <c:pt idx="4">
                  <c:v>129.20000000000002</c:v>
                </c:pt>
                <c:pt idx="5">
                  <c:v>92.4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(Sheet1!$AA$16,Sheet1!$AC$16,Sheet1!$AE$16,Sheet1!$AG$16,Sheet1!$AI$16,Sheet1!$AK$16)</c:f>
              <c:numCache>
                <c:formatCode>0</c:formatCode>
                <c:ptCount val="6"/>
                <c:pt idx="0">
                  <c:v>115.95330739299609</c:v>
                </c:pt>
                <c:pt idx="1">
                  <c:v>147.0817120622568</c:v>
                </c:pt>
                <c:pt idx="2">
                  <c:v>159.92217898832683</c:v>
                </c:pt>
                <c:pt idx="3">
                  <c:v>141.63424124513617</c:v>
                </c:pt>
                <c:pt idx="4">
                  <c:v>124.90272373540856</c:v>
                </c:pt>
                <c:pt idx="5">
                  <c:v>114.39688715953307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(Sheet1!$AM$17,Sheet1!$AO$17,Sheet1!$AQ$17,Sheet1!$AS$17,Sheet1!$AU$17,Sheet1!$AW$17)</c:f>
              <c:numCache>
                <c:formatCode>0</c:formatCode>
                <c:ptCount val="6"/>
                <c:pt idx="0">
                  <c:v>90.909090909090921</c:v>
                </c:pt>
                <c:pt idx="1">
                  <c:v>125.29644268774705</c:v>
                </c:pt>
                <c:pt idx="2">
                  <c:v>131.62055335968378</c:v>
                </c:pt>
                <c:pt idx="3">
                  <c:v>153.35968379446641</c:v>
                </c:pt>
                <c:pt idx="4">
                  <c:v>111.85770750988142</c:v>
                </c:pt>
                <c:pt idx="5">
                  <c:v>110.27667984189723</c:v>
                </c:pt>
              </c:numCache>
            </c:numRef>
          </c:yVal>
        </c:ser>
        <c:axId val="92472448"/>
        <c:axId val="92474368"/>
      </c:scatterChart>
      <c:valAx>
        <c:axId val="92472448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2474368"/>
        <c:crosses val="autoZero"/>
        <c:crossBetween val="midCat"/>
        <c:majorUnit val="15"/>
        <c:minorUnit val="15"/>
      </c:valAx>
      <c:valAx>
        <c:axId val="92474368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1" i="0" baseline="0"/>
              </a:p>
            </c:rich>
          </c:tx>
          <c:layout/>
        </c:title>
        <c:numFmt formatCode="0" sourceLinked="1"/>
        <c:minorTickMark val="out"/>
        <c:tickLblPos val="nextTo"/>
        <c:crossAx val="92472448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2765051806751033"/>
          <c:y val="6.6910990964839129E-2"/>
          <c:w val="0.16831201423223274"/>
          <c:h val="0.46935262124492616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800"/>
              <a:t>Standardized average blood glucose values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3935420856910123E-2"/>
          <c:y val="5.9632108486439198E-2"/>
          <c:w val="0.81803662964362001"/>
          <c:h val="0.8162843394575679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Sheet1!$J$131:$O$131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Sheet1!$J$132:$O$132</c:f>
              <c:numCache>
                <c:formatCode>0</c:formatCode>
                <c:ptCount val="6"/>
                <c:pt idx="0">
                  <c:v>100.33352005904953</c:v>
                </c:pt>
                <c:pt idx="1">
                  <c:v>132.06664933503077</c:v>
                </c:pt>
                <c:pt idx="2">
                  <c:v>143.64185320757838</c:v>
                </c:pt>
                <c:pt idx="3">
                  <c:v>159.04047916095212</c:v>
                </c:pt>
                <c:pt idx="4">
                  <c:v>149.46082886515205</c:v>
                </c:pt>
                <c:pt idx="5">
                  <c:v>128.31065124132795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Sheet1!$J$131:$O$131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Sheet1!$J$133:$O$133</c:f>
              <c:numCache>
                <c:formatCode>0</c:formatCode>
                <c:ptCount val="6"/>
                <c:pt idx="0">
                  <c:v>100.29853768278966</c:v>
                </c:pt>
                <c:pt idx="1">
                  <c:v>117.40944881889763</c:v>
                </c:pt>
                <c:pt idx="2">
                  <c:v>131.22339707536557</c:v>
                </c:pt>
                <c:pt idx="3">
                  <c:v>132.87109111361079</c:v>
                </c:pt>
                <c:pt idx="4">
                  <c:v>125.06299212598425</c:v>
                </c:pt>
                <c:pt idx="5">
                  <c:v>114.44971878515184</c:v>
                </c:pt>
              </c:numCache>
            </c:numRef>
          </c:yVal>
        </c:ser>
        <c:ser>
          <c:idx val="2"/>
          <c:order val="2"/>
          <c:tx>
            <c:v>CHT</c:v>
          </c:tx>
          <c:marker>
            <c:symbol val="none"/>
          </c:marker>
          <c:xVal>
            <c:numRef>
              <c:f>Sheet1!$J$131:$O$131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Sheet1!$J$134:$O$134</c:f>
              <c:numCache>
                <c:formatCode>0</c:formatCode>
                <c:ptCount val="6"/>
                <c:pt idx="0">
                  <c:v>99.550765298306587</c:v>
                </c:pt>
                <c:pt idx="1">
                  <c:v>118.92986042114386</c:v>
                </c:pt>
                <c:pt idx="2">
                  <c:v>118.03590796286652</c:v>
                </c:pt>
                <c:pt idx="3">
                  <c:v>130.14891037453</c:v>
                </c:pt>
                <c:pt idx="4">
                  <c:v>125.41913924183598</c:v>
                </c:pt>
                <c:pt idx="5">
                  <c:v>114.07687998144199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Sheet1!$J$131:$O$131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Sheet1!$J$135:$O$135</c:f>
              <c:numCache>
                <c:formatCode>0</c:formatCode>
                <c:ptCount val="6"/>
                <c:pt idx="0">
                  <c:v>100.09335955298688</c:v>
                </c:pt>
                <c:pt idx="1">
                  <c:v>117.36094172740137</c:v>
                </c:pt>
                <c:pt idx="2">
                  <c:v>137.54051873927651</c:v>
                </c:pt>
                <c:pt idx="3">
                  <c:v>134.83105764472225</c:v>
                </c:pt>
                <c:pt idx="4">
                  <c:v>128.72550464475933</c:v>
                </c:pt>
                <c:pt idx="5">
                  <c:v>118.21348015757951</c:v>
                </c:pt>
              </c:numCache>
            </c:numRef>
          </c:yVal>
        </c:ser>
        <c:axId val="92527232"/>
        <c:axId val="92537600"/>
      </c:scatterChart>
      <c:valAx>
        <c:axId val="92527232"/>
        <c:scaling>
          <c:orientation val="minMax"/>
          <c:max val="12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 sz="2800"/>
                </a:pPr>
                <a:r>
                  <a:rPr lang="en-US" sz="2800" b="1" i="0" u="none" strike="noStrike" baseline="0"/>
                  <a:t>Time intervals (mins)</a:t>
                </a:r>
                <a:endParaRPr lang="en-US" sz="2800"/>
              </a:p>
            </c:rich>
          </c:tx>
          <c:layout/>
        </c:title>
        <c:numFmt formatCode="#,##0" sourceLinked="0"/>
        <c:minorTickMark val="out"/>
        <c:tickLblPos val="nextTo"/>
        <c:txPr>
          <a:bodyPr/>
          <a:lstStyle/>
          <a:p>
            <a:pPr>
              <a:defRPr sz="2800"/>
            </a:pPr>
            <a:endParaRPr lang="en-US"/>
          </a:p>
        </c:txPr>
        <c:crossAx val="92537600"/>
        <c:crosses val="autoZero"/>
        <c:crossBetween val="midCat"/>
        <c:majorUnit val="15"/>
        <c:minorUnit val="15"/>
      </c:valAx>
      <c:valAx>
        <c:axId val="92537600"/>
        <c:scaling>
          <c:orientation val="minMax"/>
          <c:max val="180"/>
          <c:min val="10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800" b="0" i="0" baseline="0"/>
                  <a:t>Blood Glucose concentrations (mg/dl)</a:t>
                </a:r>
                <a:endParaRPr lang="en-US" sz="2800" b="1" i="0" baseline="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2800"/>
              </a:p>
            </c:rich>
          </c:tx>
          <c:layout/>
        </c:title>
        <c:numFmt formatCode="0" sourceLinked="1"/>
        <c:minorTickMark val="out"/>
        <c:tickLblPos val="nextTo"/>
        <c:txPr>
          <a:bodyPr/>
          <a:lstStyle/>
          <a:p>
            <a:pPr>
              <a:defRPr sz="2400"/>
            </a:pPr>
            <a:endParaRPr lang="en-US"/>
          </a:p>
        </c:txPr>
        <c:crossAx val="92527232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90432486129107292"/>
          <c:y val="0.38933858267716537"/>
          <c:w val="9.5675138708927202E-2"/>
          <c:h val="0.37548950131233594"/>
        </c:manualLayout>
      </c:layout>
      <c:txPr>
        <a:bodyPr/>
        <a:lstStyle/>
        <a:p>
          <a:pPr>
            <a:defRPr sz="2800"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/>
              <a:t>Results for green tea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5.1235760449223684E-2"/>
          <c:y val="0.14450960073343391"/>
          <c:w val="0.86088475855685864"/>
          <c:h val="0.79812018971210863"/>
        </c:manualLayout>
      </c:layout>
      <c:scatterChart>
        <c:scatterStyle val="lineMarker"/>
        <c:ser>
          <c:idx val="13"/>
          <c:order val="0"/>
          <c:tx>
            <c:strRef>
              <c:f>Sheet1!$A$4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(Sheet1!$O$4,Sheet1!$Q$4,Sheet1!$S$4,Sheet1!$U$4,Sheet1!$W$4,Sheet1!$Y$4)</c:f>
              <c:numCache>
                <c:formatCode>0</c:formatCode>
                <c:ptCount val="6"/>
                <c:pt idx="0">
                  <c:v>84.251968503937007</c:v>
                </c:pt>
                <c:pt idx="1">
                  <c:v>114.56692913385827</c:v>
                </c:pt>
                <c:pt idx="2">
                  <c:v>122.04724409448819</c:v>
                </c:pt>
                <c:pt idx="3">
                  <c:v>133.0708661417323</c:v>
                </c:pt>
                <c:pt idx="4">
                  <c:v>124.80314960629921</c:v>
                </c:pt>
                <c:pt idx="5">
                  <c:v>108.26771653543308</c:v>
                </c:pt>
              </c:numCache>
            </c:numRef>
          </c:yVal>
        </c:ser>
        <c:ser>
          <c:idx val="15"/>
          <c:order val="1"/>
          <c:tx>
            <c:strRef>
              <c:f>Sheet1!$A$5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(Sheet1!$O$5,Sheet1!$Q$5,Sheet1!$S$5,Sheet1!$U$5,Sheet1!$W$5,Sheet1!$Y$5)</c:f>
              <c:numCache>
                <c:formatCode>0</c:formatCode>
                <c:ptCount val="6"/>
                <c:pt idx="0">
                  <c:v>104.72440944881892</c:v>
                </c:pt>
                <c:pt idx="1">
                  <c:v>131.49606299212599</c:v>
                </c:pt>
                <c:pt idx="2">
                  <c:v>151.18110236220471</c:v>
                </c:pt>
                <c:pt idx="3">
                  <c:v>156.69291338582678</c:v>
                </c:pt>
                <c:pt idx="4">
                  <c:v>145.66929133858267</c:v>
                </c:pt>
                <c:pt idx="5">
                  <c:v>139.37007874015748</c:v>
                </c:pt>
              </c:numCache>
            </c:numRef>
          </c:yVal>
        </c:ser>
        <c:ser>
          <c:idx val="17"/>
          <c:order val="2"/>
          <c:tx>
            <c:strRef>
              <c:f>Sheet1!$A$6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(Sheet1!$O$6,Sheet1!$Q$6,Sheet1!$S$6,Sheet1!$U$6,Sheet1!$W$6,Sheet1!$Y$6)</c:f>
              <c:numCache>
                <c:formatCode>0</c:formatCode>
                <c:ptCount val="6"/>
                <c:pt idx="0">
                  <c:v>99.6</c:v>
                </c:pt>
                <c:pt idx="1">
                  <c:v>98.4</c:v>
                </c:pt>
                <c:pt idx="2">
                  <c:v>110.4</c:v>
                </c:pt>
                <c:pt idx="3">
                  <c:v>106</c:v>
                </c:pt>
                <c:pt idx="4">
                  <c:v>110.4</c:v>
                </c:pt>
                <c:pt idx="5">
                  <c:v>117.6</c:v>
                </c:pt>
              </c:numCache>
            </c:numRef>
          </c:yVal>
        </c:ser>
        <c:ser>
          <c:idx val="19"/>
          <c:order val="3"/>
          <c:tx>
            <c:strRef>
              <c:f>Sheet1!$A$7</c:f>
              <c:strCache>
                <c:ptCount val="1"/>
                <c:pt idx="0">
                  <c:v>D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(Sheet1!$O$7,Sheet1!$Q$7,Sheet1!$S$7,Sheet1!$U$7,Sheet1!$W$7,Sheet1!$Y$7)</c:f>
              <c:numCache>
                <c:formatCode>0</c:formatCode>
                <c:ptCount val="6"/>
                <c:pt idx="0">
                  <c:v>98.4</c:v>
                </c:pt>
                <c:pt idx="1">
                  <c:v>116.39999999999999</c:v>
                </c:pt>
                <c:pt idx="2">
                  <c:v>145.19999999999999</c:v>
                </c:pt>
                <c:pt idx="3">
                  <c:v>116.39999999999999</c:v>
                </c:pt>
                <c:pt idx="4">
                  <c:v>109.2</c:v>
                </c:pt>
                <c:pt idx="5">
                  <c:v>110.4</c:v>
                </c:pt>
              </c:numCache>
            </c:numRef>
          </c:yVal>
        </c:ser>
        <c:ser>
          <c:idx val="21"/>
          <c:order val="4"/>
          <c:tx>
            <c:strRef>
              <c:f>Sheet1!$A$8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(Sheet1!$O$8,Sheet1!$Q$8,Sheet1!$S$8,Sheet1!$U$8,Sheet1!$W$8,Sheet1!$Y$8)</c:f>
              <c:numCache>
                <c:formatCode>0</c:formatCode>
                <c:ptCount val="6"/>
                <c:pt idx="0">
                  <c:v>102.8</c:v>
                </c:pt>
                <c:pt idx="1">
                  <c:v>106</c:v>
                </c:pt>
                <c:pt idx="2">
                  <c:v>116.8</c:v>
                </c:pt>
                <c:pt idx="3">
                  <c:v>142</c:v>
                </c:pt>
                <c:pt idx="4">
                  <c:v>132.4</c:v>
                </c:pt>
                <c:pt idx="5">
                  <c:v>116.8</c:v>
                </c:pt>
              </c:numCache>
            </c:numRef>
          </c:yVal>
        </c:ser>
        <c:ser>
          <c:idx val="23"/>
          <c:order val="5"/>
          <c:tx>
            <c:strRef>
              <c:f>Sheet1!$A$9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(Sheet1!$O$9,Sheet1!$Q$9,Sheet1!$S$9,Sheet1!$U$9,Sheet1!$W$9,Sheet1!$Y$9)</c:f>
              <c:numCache>
                <c:formatCode>0</c:formatCode>
                <c:ptCount val="6"/>
                <c:pt idx="0">
                  <c:v>90.157480314960637</c:v>
                </c:pt>
                <c:pt idx="1">
                  <c:v>100.78740157480314</c:v>
                </c:pt>
                <c:pt idx="2">
                  <c:v>124.01574803149606</c:v>
                </c:pt>
                <c:pt idx="3">
                  <c:v>135.82677165354329</c:v>
                </c:pt>
                <c:pt idx="4">
                  <c:v>122.04724409448819</c:v>
                </c:pt>
                <c:pt idx="5">
                  <c:v>105.90551181102363</c:v>
                </c:pt>
              </c:numCache>
            </c:numRef>
          </c:yVal>
        </c:ser>
        <c:ser>
          <c:idx val="0"/>
          <c:order val="6"/>
          <c:tx>
            <c:strRef>
              <c:f>Sheet1!$A$10</c:f>
              <c:strCache>
                <c:ptCount val="1"/>
                <c:pt idx="0">
                  <c:v>G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(Sheet1!$O$10,Sheet1!$Q$10,Sheet1!$S$10,Sheet1!$U$10,Sheet1!$W$10,Sheet1!$Y$10)</c:f>
              <c:numCache>
                <c:formatCode>0</c:formatCode>
                <c:ptCount val="6"/>
                <c:pt idx="0">
                  <c:v>106.4</c:v>
                </c:pt>
                <c:pt idx="1">
                  <c:v>158.80000000000001</c:v>
                </c:pt>
                <c:pt idx="2">
                  <c:v>177.6</c:v>
                </c:pt>
                <c:pt idx="3">
                  <c:v>137.6</c:v>
                </c:pt>
                <c:pt idx="4">
                  <c:v>133.20000000000002</c:v>
                </c:pt>
                <c:pt idx="5">
                  <c:v>106.4</c:v>
                </c:pt>
              </c:numCache>
            </c:numRef>
          </c:yVal>
        </c:ser>
        <c:ser>
          <c:idx val="1"/>
          <c:order val="7"/>
          <c:tx>
            <c:strRef>
              <c:f>Sheet1!$A$11</c:f>
              <c:strCache>
                <c:ptCount val="1"/>
                <c:pt idx="0">
                  <c:v>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(Sheet1!$O$11,Sheet1!$Q$11,Sheet1!$S$11,Sheet1!$U$11,Sheet1!$W$11,Sheet1!$Y$11)</c:f>
              <c:numCache>
                <c:formatCode>0</c:formatCode>
                <c:ptCount val="6"/>
                <c:pt idx="0">
                  <c:v>94.881889763779526</c:v>
                </c:pt>
                <c:pt idx="1">
                  <c:v>103.14960629921259</c:v>
                </c:pt>
                <c:pt idx="2">
                  <c:v>129.9212598425197</c:v>
                </c:pt>
                <c:pt idx="3">
                  <c:v>137.007874015748</c:v>
                </c:pt>
                <c:pt idx="4">
                  <c:v>111.02362204724407</c:v>
                </c:pt>
                <c:pt idx="5">
                  <c:v>105.11811023622049</c:v>
                </c:pt>
              </c:numCache>
            </c:numRef>
          </c:yVal>
        </c:ser>
        <c:ser>
          <c:idx val="2"/>
          <c:order val="8"/>
          <c:tx>
            <c:strRef>
              <c:f>Sheet1!$A$12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(Sheet1!$O$12,Sheet1!$Q$12,Sheet1!$S$12,Sheet1!$U$12,Sheet1!$W$12,Sheet1!$Y$12)</c:f>
              <c:numCache>
                <c:formatCode>0</c:formatCode>
                <c:ptCount val="6"/>
                <c:pt idx="0">
                  <c:v>106.80000000000001</c:v>
                </c:pt>
                <c:pt idx="1">
                  <c:v>116.8</c:v>
                </c:pt>
                <c:pt idx="2">
                  <c:v>108.80000000000001</c:v>
                </c:pt>
                <c:pt idx="3">
                  <c:v>120.39999999999999</c:v>
                </c:pt>
                <c:pt idx="4">
                  <c:v>107.60000000000001</c:v>
                </c:pt>
                <c:pt idx="5">
                  <c:v>98.8</c:v>
                </c:pt>
              </c:numCache>
            </c:numRef>
          </c:yVal>
        </c:ser>
        <c:ser>
          <c:idx val="3"/>
          <c:order val="9"/>
          <c:tx>
            <c:strRef>
              <c:f>Sheet1!$A$13</c:f>
              <c:strCache>
                <c:ptCount val="1"/>
                <c:pt idx="0">
                  <c:v>J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(Sheet1!$O$13,Sheet1!$Q$13,Sheet1!$S$13,Sheet1!$U$13,Sheet1!$W$13,Sheet1!$Y$13)</c:f>
              <c:numCache>
                <c:formatCode>0</c:formatCode>
                <c:ptCount val="6"/>
                <c:pt idx="0">
                  <c:v>117.19999999999999</c:v>
                </c:pt>
                <c:pt idx="1">
                  <c:v>110.80000000000001</c:v>
                </c:pt>
                <c:pt idx="2">
                  <c:v>114.39999999999999</c:v>
                </c:pt>
                <c:pt idx="3">
                  <c:v>114.39999999999999</c:v>
                </c:pt>
                <c:pt idx="4">
                  <c:v>107.2</c:v>
                </c:pt>
                <c:pt idx="5">
                  <c:v>132</c:v>
                </c:pt>
              </c:numCache>
            </c:numRef>
          </c:yVal>
        </c:ser>
        <c:ser>
          <c:idx val="4"/>
          <c:order val="10"/>
          <c:tx>
            <c:strRef>
              <c:f>Sheet1!$A$14</c:f>
              <c:strCache>
                <c:ptCount val="1"/>
                <c:pt idx="0">
                  <c:v>K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(Sheet1!$O$14,Sheet1!$Q$14,Sheet1!$S$14,Sheet1!$U$14,Sheet1!$W$14,Sheet1!$Y$14)</c:f>
              <c:numCache>
                <c:formatCode>0</c:formatCode>
                <c:ptCount val="6"/>
                <c:pt idx="0">
                  <c:v>92</c:v>
                </c:pt>
                <c:pt idx="1">
                  <c:v>116.8</c:v>
                </c:pt>
                <c:pt idx="2">
                  <c:v>115.99999999999999</c:v>
                </c:pt>
                <c:pt idx="3">
                  <c:v>125.6</c:v>
                </c:pt>
                <c:pt idx="4">
                  <c:v>110.00000000000001</c:v>
                </c:pt>
                <c:pt idx="5">
                  <c:v>131.6</c:v>
                </c:pt>
              </c:numCache>
            </c:numRef>
          </c:yVal>
        </c:ser>
        <c:ser>
          <c:idx val="5"/>
          <c:order val="11"/>
          <c:tx>
            <c:strRef>
              <c:f>Sheet1!$A$15</c:f>
              <c:strCache>
                <c:ptCount val="1"/>
                <c:pt idx="0">
                  <c:v>L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(Sheet1!$O$15,Sheet1!$Q$15,Sheet1!$S$15,Sheet1!$U$15,Sheet1!$W$15,Sheet1!$Y$15)</c:f>
              <c:numCache>
                <c:formatCode>0</c:formatCode>
                <c:ptCount val="6"/>
                <c:pt idx="0">
                  <c:v>76.400000000000006</c:v>
                </c:pt>
                <c:pt idx="1">
                  <c:v>147.19999999999999</c:v>
                </c:pt>
                <c:pt idx="2">
                  <c:v>157.6</c:v>
                </c:pt>
                <c:pt idx="3">
                  <c:v>162</c:v>
                </c:pt>
                <c:pt idx="4">
                  <c:v>152.80000000000001</c:v>
                </c:pt>
                <c:pt idx="5">
                  <c:v>100.8</c:v>
                </c:pt>
              </c:numCache>
            </c:numRef>
          </c:yVal>
        </c:ser>
        <c:ser>
          <c:idx val="6"/>
          <c:order val="12"/>
          <c:tx>
            <c:strRef>
              <c:f>Sheet1!$A$16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(Sheet1!$O$16,Sheet1!$Q$16,Sheet1!$S$16,Sheet1!$U$16,Sheet1!$W$16,Sheet1!$Y$16)</c:f>
              <c:numCache>
                <c:formatCode>0</c:formatCode>
                <c:ptCount val="6"/>
                <c:pt idx="0">
                  <c:v>126.8</c:v>
                </c:pt>
                <c:pt idx="1">
                  <c:v>116.8</c:v>
                </c:pt>
                <c:pt idx="2">
                  <c:v>146.80000000000001</c:v>
                </c:pt>
                <c:pt idx="3">
                  <c:v>134</c:v>
                </c:pt>
                <c:pt idx="4">
                  <c:v>129.20000000000002</c:v>
                </c:pt>
                <c:pt idx="5">
                  <c:v>92.4</c:v>
                </c:pt>
              </c:numCache>
            </c:numRef>
          </c:yVal>
        </c:ser>
        <c:ser>
          <c:idx val="7"/>
          <c:order val="13"/>
          <c:tx>
            <c:strRef>
              <c:f>Sheet1!$A$17</c:f>
              <c:strCache>
                <c:ptCount val="1"/>
                <c:pt idx="0">
                  <c:v>N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(Sheet1!$O$17,Sheet1!$Q$17,Sheet1!$S$17,Sheet1!$U$17,Sheet1!$W$17,Sheet1!$Y$17)</c:f>
              <c:numCache>
                <c:formatCode>0</c:formatCode>
                <c:ptCount val="6"/>
                <c:pt idx="0">
                  <c:v>89.763779527559066</c:v>
                </c:pt>
                <c:pt idx="1">
                  <c:v>91.732283464566933</c:v>
                </c:pt>
                <c:pt idx="2">
                  <c:v>102.36220472440945</c:v>
                </c:pt>
                <c:pt idx="3">
                  <c:v>125.19685039370079</c:v>
                </c:pt>
                <c:pt idx="4">
                  <c:v>141.33858267716533</c:v>
                </c:pt>
                <c:pt idx="5">
                  <c:v>122.83464566929135</c:v>
                </c:pt>
              </c:numCache>
            </c:numRef>
          </c:yVal>
        </c:ser>
        <c:ser>
          <c:idx val="8"/>
          <c:order val="14"/>
          <c:tx>
            <c:strRef>
              <c:f>Sheet1!$A$18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(Sheet1!$O$3,Sheet1!$Q$3,Sheet1!$S$3,Sheet1!$U$3,Sheet1!$W$3,Sheet1!$Y$3)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(Sheet1!$O$18,Sheet1!$Q$18,Sheet1!$S$18,Sheet1!$U$18,Sheet1!$W$18,Sheet1!$Y$18)</c:f>
              <c:numCache>
                <c:formatCode>0</c:formatCode>
                <c:ptCount val="6"/>
                <c:pt idx="0">
                  <c:v>99.298537682789657</c:v>
                </c:pt>
                <c:pt idx="1">
                  <c:v>116.40944881889763</c:v>
                </c:pt>
                <c:pt idx="2">
                  <c:v>130.22339707536557</c:v>
                </c:pt>
                <c:pt idx="3">
                  <c:v>131.87109111361079</c:v>
                </c:pt>
                <c:pt idx="4">
                  <c:v>124.06299212598425</c:v>
                </c:pt>
                <c:pt idx="5">
                  <c:v>113.44971878515184</c:v>
                </c:pt>
              </c:numCache>
            </c:numRef>
          </c:yVal>
        </c:ser>
        <c:axId val="91546368"/>
        <c:axId val="91548288"/>
      </c:scatterChart>
      <c:valAx>
        <c:axId val="91546368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intervals (Mins)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1548288"/>
        <c:crosses val="autoZero"/>
        <c:crossBetween val="midCat"/>
        <c:majorUnit val="15"/>
        <c:minorUnit val="15"/>
      </c:valAx>
      <c:valAx>
        <c:axId val="91548288"/>
        <c:scaling>
          <c:orientation val="minMax"/>
          <c:max val="250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Blood Glucose concentrations (mg/dl)</a:t>
                </a:r>
              </a:p>
            </c:rich>
          </c:tx>
          <c:layout/>
        </c:title>
        <c:numFmt formatCode="0" sourceLinked="1"/>
        <c:tickLblPos val="nextTo"/>
        <c:crossAx val="91546368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9090577858904183"/>
          <c:y val="0.14807409123994678"/>
          <c:w val="7.0448015037615871E-2"/>
          <c:h val="0.39344224660782989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Peak blood</a:t>
            </a:r>
            <a:r>
              <a:rPr lang="en-US" baseline="0"/>
              <a:t> glucose values of each individual</a:t>
            </a:r>
            <a:endParaRPr lang="en-US"/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tx>
            <c:v>Control</c:v>
          </c:tx>
          <c:cat>
            <c:strRef>
              <c:f>Sheet1!$S$132:$S$146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Sheet1!$T$132:$T$146</c:f>
              <c:numCache>
                <c:formatCode>0</c:formatCode>
                <c:ptCount val="15"/>
                <c:pt idx="0">
                  <c:v>132.19512195121951</c:v>
                </c:pt>
                <c:pt idx="1">
                  <c:v>200.97560975609755</c:v>
                </c:pt>
                <c:pt idx="2">
                  <c:v>234.14634146341461</c:v>
                </c:pt>
                <c:pt idx="3">
                  <c:v>152.10084033613444</c:v>
                </c:pt>
                <c:pt idx="4">
                  <c:v>157.98319327731093</c:v>
                </c:pt>
                <c:pt idx="5">
                  <c:v>147.89915966386556</c:v>
                </c:pt>
                <c:pt idx="6">
                  <c:v>152.10084033613444</c:v>
                </c:pt>
                <c:pt idx="7">
                  <c:v>144.9579831932773</c:v>
                </c:pt>
                <c:pt idx="8">
                  <c:v>188.29268292682929</c:v>
                </c:pt>
                <c:pt idx="9">
                  <c:v>136.58536585365854</c:v>
                </c:pt>
                <c:pt idx="10">
                  <c:v>135.71428571428572</c:v>
                </c:pt>
                <c:pt idx="11">
                  <c:v>164.09266409266408</c:v>
                </c:pt>
                <c:pt idx="12">
                  <c:v>132.28346456692915</c:v>
                </c:pt>
                <c:pt idx="13">
                  <c:v>161.003861003861</c:v>
                </c:pt>
                <c:pt idx="14">
                  <c:v>152.04047916095212</c:v>
                </c:pt>
              </c:numCache>
            </c:numRef>
          </c:val>
        </c:ser>
        <c:ser>
          <c:idx val="1"/>
          <c:order val="1"/>
          <c:tx>
            <c:v>Green Tea</c:v>
          </c:tx>
          <c:cat>
            <c:strRef>
              <c:f>Sheet1!$S$132:$S$146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Sheet1!$U$132:$U$146</c:f>
              <c:numCache>
                <c:formatCode>0</c:formatCode>
                <c:ptCount val="15"/>
                <c:pt idx="0">
                  <c:v>133.0708661417323</c:v>
                </c:pt>
                <c:pt idx="1">
                  <c:v>156.69291338582678</c:v>
                </c:pt>
                <c:pt idx="2">
                  <c:v>117.6</c:v>
                </c:pt>
                <c:pt idx="3">
                  <c:v>145.19999999999999</c:v>
                </c:pt>
                <c:pt idx="4">
                  <c:v>142</c:v>
                </c:pt>
                <c:pt idx="5">
                  <c:v>135.82677165354329</c:v>
                </c:pt>
                <c:pt idx="6">
                  <c:v>177.6</c:v>
                </c:pt>
                <c:pt idx="7">
                  <c:v>137.007874015748</c:v>
                </c:pt>
                <c:pt idx="8">
                  <c:v>120.39999999999999</c:v>
                </c:pt>
                <c:pt idx="9">
                  <c:v>132</c:v>
                </c:pt>
                <c:pt idx="10">
                  <c:v>131.6</c:v>
                </c:pt>
                <c:pt idx="11">
                  <c:v>162</c:v>
                </c:pt>
                <c:pt idx="12">
                  <c:v>146.80000000000001</c:v>
                </c:pt>
                <c:pt idx="13">
                  <c:v>141.33858267716533</c:v>
                </c:pt>
                <c:pt idx="14">
                  <c:v>131.87109111361079</c:v>
                </c:pt>
              </c:numCache>
            </c:numRef>
          </c:val>
        </c:ser>
        <c:ser>
          <c:idx val="2"/>
          <c:order val="2"/>
          <c:tx>
            <c:v>Commercially available Hibiscus tea</c:v>
          </c:tx>
          <c:cat>
            <c:strRef>
              <c:f>Sheet1!$S$132:$S$146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Sheet1!$V$132:$V$146</c:f>
              <c:numCache>
                <c:formatCode>0</c:formatCode>
                <c:ptCount val="15"/>
                <c:pt idx="0">
                  <c:v>138.13229571984436</c:v>
                </c:pt>
                <c:pt idx="1">
                  <c:v>182.1011673151751</c:v>
                </c:pt>
                <c:pt idx="2">
                  <c:v>137.74319066147859</c:v>
                </c:pt>
                <c:pt idx="3">
                  <c:v>144.74708171206225</c:v>
                </c:pt>
                <c:pt idx="4">
                  <c:v>121.25984251968505</c:v>
                </c:pt>
                <c:pt idx="5">
                  <c:v>138.13229571984436</c:v>
                </c:pt>
                <c:pt idx="6">
                  <c:v>145.91439688715951</c:v>
                </c:pt>
                <c:pt idx="7">
                  <c:v>141.63424124513617</c:v>
                </c:pt>
                <c:pt idx="8">
                  <c:v>144.35797665369648</c:v>
                </c:pt>
                <c:pt idx="9">
                  <c:v>150.9727626459144</c:v>
                </c:pt>
                <c:pt idx="10">
                  <c:v>131.51750972762645</c:v>
                </c:pt>
                <c:pt idx="11">
                  <c:v>143.19066147859922</c:v>
                </c:pt>
                <c:pt idx="12">
                  <c:v>159.92217898832683</c:v>
                </c:pt>
                <c:pt idx="13">
                  <c:v>134.63035019455251</c:v>
                </c:pt>
                <c:pt idx="14">
                  <c:v>136.14891037453</c:v>
                </c:pt>
              </c:numCache>
            </c:numRef>
          </c:val>
        </c:ser>
        <c:ser>
          <c:idx val="3"/>
          <c:order val="3"/>
          <c:tx>
            <c:v>HRWE</c:v>
          </c:tx>
          <c:cat>
            <c:strRef>
              <c:f>Sheet1!$S$132:$S$146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Sheet1!$W$132:$W$146</c:f>
              <c:numCache>
                <c:formatCode>0</c:formatCode>
                <c:ptCount val="15"/>
                <c:pt idx="0">
                  <c:v>134.78260869565219</c:v>
                </c:pt>
                <c:pt idx="1">
                  <c:v>175.28957528957528</c:v>
                </c:pt>
                <c:pt idx="2">
                  <c:v>129.24901185770753</c:v>
                </c:pt>
                <c:pt idx="3">
                  <c:v>149.40711462450594</c:v>
                </c:pt>
                <c:pt idx="4">
                  <c:v>127.79922779922781</c:v>
                </c:pt>
                <c:pt idx="5">
                  <c:v>131.27413127413126</c:v>
                </c:pt>
                <c:pt idx="6">
                  <c:v>135.96837944664031</c:v>
                </c:pt>
                <c:pt idx="7">
                  <c:v>135.13513513513513</c:v>
                </c:pt>
                <c:pt idx="8">
                  <c:v>116.99604743083003</c:v>
                </c:pt>
                <c:pt idx="9">
                  <c:v>140.31620553359681</c:v>
                </c:pt>
                <c:pt idx="10">
                  <c:v>142.47104247104247</c:v>
                </c:pt>
                <c:pt idx="11">
                  <c:v>133.59683794466403</c:v>
                </c:pt>
                <c:pt idx="12">
                  <c:v>133.59683794466403</c:v>
                </c:pt>
                <c:pt idx="13">
                  <c:v>153.35968379446641</c:v>
                </c:pt>
                <c:pt idx="14">
                  <c:v>130.54051873927651</c:v>
                </c:pt>
              </c:numCache>
            </c:numRef>
          </c:val>
        </c:ser>
        <c:axId val="92573056"/>
        <c:axId val="92575232"/>
      </c:barChart>
      <c:catAx>
        <c:axId val="9257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/>
                  <a:t>Partcipants</a:t>
                </a:r>
                <a:endParaRPr lang="en-US" b="0"/>
              </a:p>
            </c:rich>
          </c:tx>
          <c:layout/>
        </c:title>
        <c:tickLblPos val="nextTo"/>
        <c:crossAx val="92575232"/>
        <c:crosses val="autoZero"/>
        <c:auto val="1"/>
        <c:lblAlgn val="ctr"/>
        <c:lblOffset val="100"/>
      </c:catAx>
      <c:valAx>
        <c:axId val="92575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 b="0" i="0" baseline="0"/>
                  <a:t>Blood Glucose concentrations (mg/dl)</a:t>
                </a:r>
                <a:endParaRPr lang="en-US" sz="1800" b="1" i="0" baseline="0"/>
              </a:p>
            </c:rich>
          </c:tx>
          <c:layout>
            <c:manualLayout>
              <c:xMode val="edge"/>
              <c:yMode val="edge"/>
              <c:x val="6.0763888888889037E-3"/>
              <c:y val="0.19021116831818802"/>
            </c:manualLayout>
          </c:layout>
        </c:title>
        <c:numFmt formatCode="0" sourceLinked="1"/>
        <c:tickLblPos val="nextTo"/>
        <c:crossAx val="9257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23829833770776"/>
          <c:y val="0.21091973377779893"/>
          <c:w val="0.11656031277340342"/>
          <c:h val="0.44223823005616608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Diffence between 2 Hr blood glucose concentration &amp; fasting blood glucose concentration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3.9050196850393702E-2"/>
          <c:y val="7.9965404128661613E-2"/>
          <c:w val="0.7953816710411199"/>
          <c:h val="0.84732187523557156"/>
        </c:manualLayout>
      </c:layout>
      <c:barChart>
        <c:barDir val="col"/>
        <c:grouping val="clustered"/>
        <c:ser>
          <c:idx val="0"/>
          <c:order val="0"/>
          <c:tx>
            <c:v>Control</c:v>
          </c:tx>
          <c:cat>
            <c:strRef>
              <c:f>Sheet1!$A$188:$A$202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Sheet1!$B$188:$B$202</c:f>
              <c:numCache>
                <c:formatCode>0</c:formatCode>
                <c:ptCount val="15"/>
                <c:pt idx="0">
                  <c:v>18.048780487804891</c:v>
                </c:pt>
                <c:pt idx="1">
                  <c:v>19.024390243902445</c:v>
                </c:pt>
                <c:pt idx="2">
                  <c:v>108.29268292682926</c:v>
                </c:pt>
                <c:pt idx="3">
                  <c:v>27.310924369747895</c:v>
                </c:pt>
                <c:pt idx="4">
                  <c:v>25.630252100840337</c:v>
                </c:pt>
                <c:pt idx="5">
                  <c:v>22.68907563025212</c:v>
                </c:pt>
                <c:pt idx="6">
                  <c:v>19.327731092436977</c:v>
                </c:pt>
                <c:pt idx="7">
                  <c:v>23.109243697479002</c:v>
                </c:pt>
                <c:pt idx="8">
                  <c:v>17.073170731707307</c:v>
                </c:pt>
                <c:pt idx="9">
                  <c:v>34.634146341463421</c:v>
                </c:pt>
                <c:pt idx="10">
                  <c:v>36.974789915966412</c:v>
                </c:pt>
                <c:pt idx="11">
                  <c:v>3.8610038610038657</c:v>
                </c:pt>
                <c:pt idx="12">
                  <c:v>9.4488188976377927</c:v>
                </c:pt>
                <c:pt idx="13">
                  <c:v>26.254826254826241</c:v>
                </c:pt>
                <c:pt idx="14">
                  <c:v>27.977131182278413</c:v>
                </c:pt>
              </c:numCache>
            </c:numRef>
          </c:val>
        </c:ser>
        <c:ser>
          <c:idx val="1"/>
          <c:order val="1"/>
          <c:tx>
            <c:v>Green tea</c:v>
          </c:tx>
          <c:cat>
            <c:strRef>
              <c:f>Sheet1!$A$188:$A$202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Sheet1!$C$188:$C$202</c:f>
              <c:numCache>
                <c:formatCode>0</c:formatCode>
                <c:ptCount val="15"/>
                <c:pt idx="0">
                  <c:v>24.015748031496074</c:v>
                </c:pt>
                <c:pt idx="1">
                  <c:v>34.645669291338564</c:v>
                </c:pt>
                <c:pt idx="2">
                  <c:v>18</c:v>
                </c:pt>
                <c:pt idx="3">
                  <c:v>12</c:v>
                </c:pt>
                <c:pt idx="4">
                  <c:v>14</c:v>
                </c:pt>
                <c:pt idx="5">
                  <c:v>15.748031496062993</c:v>
                </c:pt>
                <c:pt idx="6">
                  <c:v>0</c:v>
                </c:pt>
                <c:pt idx="7">
                  <c:v>10.236220472440962</c:v>
                </c:pt>
                <c:pt idx="8">
                  <c:v>-8.0000000000000142</c:v>
                </c:pt>
                <c:pt idx="9">
                  <c:v>14.800000000000011</c:v>
                </c:pt>
                <c:pt idx="10">
                  <c:v>39.599999999999994</c:v>
                </c:pt>
                <c:pt idx="11">
                  <c:v>24.399999999999991</c:v>
                </c:pt>
                <c:pt idx="12">
                  <c:v>-34.399999999999991</c:v>
                </c:pt>
                <c:pt idx="13">
                  <c:v>33.070866141732282</c:v>
                </c:pt>
                <c:pt idx="14">
                  <c:v>14.151181102362187</c:v>
                </c:pt>
              </c:numCache>
            </c:numRef>
          </c:val>
        </c:ser>
        <c:ser>
          <c:idx val="2"/>
          <c:order val="2"/>
          <c:tx>
            <c:v>Commercially available Hibiscus tea</c:v>
          </c:tx>
          <c:cat>
            <c:strRef>
              <c:f>Sheet1!$A$188:$A$202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Sheet1!$D$188:$D$202</c:f>
              <c:numCache>
                <c:formatCode>0</c:formatCode>
                <c:ptCount val="15"/>
                <c:pt idx="0">
                  <c:v>9.7276264591439627</c:v>
                </c:pt>
                <c:pt idx="1">
                  <c:v>23.735408560311299</c:v>
                </c:pt>
                <c:pt idx="2">
                  <c:v>33.463035019455262</c:v>
                </c:pt>
                <c:pt idx="3">
                  <c:v>10.11673151750972</c:v>
                </c:pt>
                <c:pt idx="4">
                  <c:v>21.653543307086593</c:v>
                </c:pt>
                <c:pt idx="5">
                  <c:v>-3.5019455252918306</c:v>
                </c:pt>
                <c:pt idx="6">
                  <c:v>38.13229571984435</c:v>
                </c:pt>
                <c:pt idx="7">
                  <c:v>12.062256809338507</c:v>
                </c:pt>
                <c:pt idx="8">
                  <c:v>-0.77821011673151474</c:v>
                </c:pt>
                <c:pt idx="9">
                  <c:v>-4.6692607003891169</c:v>
                </c:pt>
                <c:pt idx="10">
                  <c:v>49.416342412451357</c:v>
                </c:pt>
                <c:pt idx="11">
                  <c:v>-8.5603112840466764</c:v>
                </c:pt>
                <c:pt idx="12">
                  <c:v>-1.5564202334630295</c:v>
                </c:pt>
                <c:pt idx="13">
                  <c:v>24.124513618677042</c:v>
                </c:pt>
                <c:pt idx="14">
                  <c:v>14.526114683135404</c:v>
                </c:pt>
              </c:numCache>
            </c:numRef>
          </c:val>
        </c:ser>
        <c:ser>
          <c:idx val="3"/>
          <c:order val="3"/>
          <c:tx>
            <c:v>HRWE</c:v>
          </c:tx>
          <c:cat>
            <c:strRef>
              <c:f>Sheet1!$A$188:$A$202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Sheet1!$E$188:$E$202</c:f>
              <c:numCache>
                <c:formatCode>0</c:formatCode>
                <c:ptCount val="15"/>
                <c:pt idx="0">
                  <c:v>3.1620553359683754</c:v>
                </c:pt>
                <c:pt idx="1">
                  <c:v>3.0888030888031039</c:v>
                </c:pt>
                <c:pt idx="2">
                  <c:v>11.857707509881422</c:v>
                </c:pt>
                <c:pt idx="3">
                  <c:v>37.944664031620576</c:v>
                </c:pt>
                <c:pt idx="4">
                  <c:v>23.938223938223928</c:v>
                </c:pt>
                <c:pt idx="5">
                  <c:v>39.382239382239362</c:v>
                </c:pt>
                <c:pt idx="6">
                  <c:v>9.4861660079051262</c:v>
                </c:pt>
                <c:pt idx="7">
                  <c:v>17.760617760617748</c:v>
                </c:pt>
                <c:pt idx="8">
                  <c:v>12.648221343873487</c:v>
                </c:pt>
                <c:pt idx="9">
                  <c:v>41.501976284584956</c:v>
                </c:pt>
                <c:pt idx="10">
                  <c:v>18.918918918918919</c:v>
                </c:pt>
                <c:pt idx="11">
                  <c:v>9.0909090909090935</c:v>
                </c:pt>
                <c:pt idx="12">
                  <c:v>5.533596837944657</c:v>
                </c:pt>
                <c:pt idx="13">
                  <c:v>19.367588932806314</c:v>
                </c:pt>
                <c:pt idx="14">
                  <c:v>18.120120604592628</c:v>
                </c:pt>
              </c:numCache>
            </c:numRef>
          </c:val>
        </c:ser>
        <c:axId val="92622848"/>
        <c:axId val="92624768"/>
      </c:barChart>
      <c:catAx>
        <c:axId val="92622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 b="0" i="0" u="none" strike="noStrike" baseline="0"/>
                  <a:t>Partcipants</a:t>
                </a:r>
                <a:endParaRPr lang="en-US" sz="1800"/>
              </a:p>
            </c:rich>
          </c:tx>
          <c:layout/>
        </c:title>
        <c:tickLblPos val="nextTo"/>
        <c:crossAx val="92624768"/>
        <c:crosses val="autoZero"/>
        <c:auto val="1"/>
        <c:lblAlgn val="ctr"/>
        <c:lblOffset val="100"/>
      </c:catAx>
      <c:valAx>
        <c:axId val="926247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/>
                  <a:t>Blood Glucose concentrations (mg/dl)</a:t>
                </a:r>
                <a:endParaRPr lang="en-US" sz="1800" b="1" i="0" baseline="0"/>
              </a:p>
            </c:rich>
          </c:tx>
          <c:layout/>
        </c:title>
        <c:numFmt formatCode="0" sourceLinked="1"/>
        <c:tickLblPos val="nextTo"/>
        <c:crossAx val="9262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8829833770776"/>
          <c:y val="5.1221363321751763E-2"/>
          <c:w val="0.16083114610673671"/>
          <c:h val="0.50409919386708513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decrease in peak blood glucose values of each individuals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1645682961504747E-2"/>
          <c:y val="6.9086378889322939E-2"/>
          <c:w val="0.77722803204287128"/>
          <c:h val="0.84732187523557112"/>
        </c:manualLayout>
      </c:layout>
      <c:barChart>
        <c:barDir val="col"/>
        <c:grouping val="clustered"/>
        <c:ser>
          <c:idx val="0"/>
          <c:order val="0"/>
          <c:tx>
            <c:v>Green Tea</c:v>
          </c:tx>
          <c:spPr>
            <a:solidFill>
              <a:srgbClr val="D43A3A"/>
            </a:solidFill>
          </c:spPr>
          <c:cat>
            <c:strRef>
              <c:f>Sheet1!$Y$132:$Y$146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Sheet1!$Z$132:$Z$146</c:f>
              <c:numCache>
                <c:formatCode>0</c:formatCode>
                <c:ptCount val="15"/>
                <c:pt idx="0">
                  <c:v>-0.66246331754657584</c:v>
                </c:pt>
                <c:pt idx="1">
                  <c:v>22.03386591239201</c:v>
                </c:pt>
                <c:pt idx="2">
                  <c:v>49.774999999999999</c:v>
                </c:pt>
                <c:pt idx="3">
                  <c:v>4.5370165745856337</c:v>
                </c:pt>
                <c:pt idx="4">
                  <c:v>10.117021276595748</c:v>
                </c:pt>
                <c:pt idx="5">
                  <c:v>8.1625805297065348</c:v>
                </c:pt>
                <c:pt idx="6">
                  <c:v>-16.764640883977908</c:v>
                </c:pt>
                <c:pt idx="7">
                  <c:v>5.4844231427593435</c:v>
                </c:pt>
                <c:pt idx="8">
                  <c:v>36.056994818652861</c:v>
                </c:pt>
                <c:pt idx="9">
                  <c:v>3.3571428571428625</c:v>
                </c:pt>
                <c:pt idx="10">
                  <c:v>3.0315789473684309</c:v>
                </c:pt>
                <c:pt idx="11">
                  <c:v>1.2752941176470511</c:v>
                </c:pt>
                <c:pt idx="12">
                  <c:v>-10.973809523809514</c:v>
                </c:pt>
                <c:pt idx="13">
                  <c:v>12.214165675333762</c:v>
                </c:pt>
                <c:pt idx="14" formatCode="0.0">
                  <c:v>13.265801422520997</c:v>
                </c:pt>
              </c:numCache>
            </c:numRef>
          </c:val>
        </c:ser>
        <c:ser>
          <c:idx val="1"/>
          <c:order val="1"/>
          <c:tx>
            <c:v>Commercially availble Hibiscus tea</c:v>
          </c:tx>
          <c:spPr>
            <a:solidFill>
              <a:schemeClr val="accent3"/>
            </a:solidFill>
          </c:spPr>
          <c:val>
            <c:numRef>
              <c:f>Sheet1!$AA$132:$AA$146</c:f>
              <c:numCache>
                <c:formatCode>0</c:formatCode>
                <c:ptCount val="15"/>
                <c:pt idx="0">
                  <c:v>-4.4912200094763692</c:v>
                </c:pt>
                <c:pt idx="1">
                  <c:v>9.3914094669638395</c:v>
                </c:pt>
                <c:pt idx="2">
                  <c:v>41.172178988326849</c:v>
                </c:pt>
                <c:pt idx="3">
                  <c:v>4.834791581572321</c:v>
                </c:pt>
                <c:pt idx="4">
                  <c:v>23.245099681688721</c:v>
                </c:pt>
                <c:pt idx="5">
                  <c:v>6.603731871241604</c:v>
                </c:pt>
                <c:pt idx="6">
                  <c:v>4.0673302233592068</c:v>
                </c:pt>
                <c:pt idx="7">
                  <c:v>2.2929002424857678</c:v>
                </c:pt>
                <c:pt idx="8">
                  <c:v>23.333198927440996</c:v>
                </c:pt>
                <c:pt idx="9">
                  <c:v>-10.53362979433018</c:v>
                </c:pt>
                <c:pt idx="10">
                  <c:v>3.092361253327887</c:v>
                </c:pt>
                <c:pt idx="11">
                  <c:v>12.737926298924229</c:v>
                </c:pt>
                <c:pt idx="12">
                  <c:v>-20.89355197331848</c:v>
                </c:pt>
                <c:pt idx="13">
                  <c:v>16.380669783239572</c:v>
                </c:pt>
                <c:pt idx="14" formatCode="0.0">
                  <c:v>10.452195937635189</c:v>
                </c:pt>
              </c:numCache>
            </c:numRef>
          </c:val>
        </c:ser>
        <c:ser>
          <c:idx val="2"/>
          <c:order val="2"/>
          <c:tx>
            <c:v>HRWE</c:v>
          </c:tx>
          <c:spPr>
            <a:solidFill>
              <a:srgbClr val="7030A0"/>
            </a:solidFill>
          </c:spPr>
          <c:val>
            <c:numRef>
              <c:f>Sheet1!$AB$132:$AB$146</c:f>
              <c:numCache>
                <c:formatCode>0</c:formatCode>
                <c:ptCount val="15"/>
                <c:pt idx="0">
                  <c:v>-1.9573239210653122</c:v>
                </c:pt>
                <c:pt idx="1">
                  <c:v>12.780672489410355</c:v>
                </c:pt>
                <c:pt idx="2">
                  <c:v>44.799901185770743</c:v>
                </c:pt>
                <c:pt idx="3">
                  <c:v>1.7710130369270267</c:v>
                </c:pt>
                <c:pt idx="4">
                  <c:v>19.105807935595166</c:v>
                </c:pt>
                <c:pt idx="5">
                  <c:v>11.240786240786257</c:v>
                </c:pt>
                <c:pt idx="6">
                  <c:v>10.606424562706083</c:v>
                </c:pt>
                <c:pt idx="7">
                  <c:v>6.7763415589502509</c:v>
                </c:pt>
                <c:pt idx="8">
                  <c:v>37.864793462901154</c:v>
                </c:pt>
                <c:pt idx="9">
                  <c:v>-2.7315076228119479</c:v>
                </c:pt>
                <c:pt idx="10">
                  <c:v>-4.9786628733997054</c:v>
                </c:pt>
                <c:pt idx="11">
                  <c:v>18.584515229016503</c:v>
                </c:pt>
                <c:pt idx="12">
                  <c:v>-0.99284773197815068</c:v>
                </c:pt>
                <c:pt idx="13">
                  <c:v>4.7478222955232638</c:v>
                </c:pt>
                <c:pt idx="14" formatCode="0.0">
                  <c:v>14.140944924881129</c:v>
                </c:pt>
              </c:numCache>
            </c:numRef>
          </c:val>
        </c:ser>
        <c:axId val="92675456"/>
        <c:axId val="92689920"/>
      </c:barChart>
      <c:catAx>
        <c:axId val="92675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0" baseline="0"/>
                  <a:t>Partcipants</a:t>
                </a:r>
              </a:p>
            </c:rich>
          </c:tx>
          <c:layout>
            <c:manualLayout>
              <c:xMode val="edge"/>
              <c:yMode val="edge"/>
              <c:x val="0.40300490758967727"/>
              <c:y val="0.92389208121178068"/>
            </c:manualLayout>
          </c:layout>
        </c:title>
        <c:tickLblPos val="nextTo"/>
        <c:crossAx val="92689920"/>
        <c:crosses val="autoZero"/>
        <c:auto val="1"/>
        <c:lblAlgn val="ctr"/>
        <c:lblOffset val="100"/>
      </c:catAx>
      <c:valAx>
        <c:axId val="92689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/>
                  <a:t>Blood Glucose concentrations (mg/dl)</a:t>
                </a:r>
                <a:endParaRPr lang="en-US" sz="1800" b="1" i="0" baseline="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</c:title>
        <c:numFmt formatCode="0" sourceLinked="1"/>
        <c:tickLblPos val="nextTo"/>
        <c:crossAx val="9267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49871500437556"/>
          <c:y val="7.4570578318702341E-2"/>
          <c:w val="0.12904295166229263"/>
          <c:h val="0.48822452594861765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area under the curve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7.3581515201224842E-2"/>
          <c:y val="5.6394182776761261E-2"/>
          <c:w val="0.77126701935695541"/>
          <c:h val="0.84201984950967379"/>
        </c:manualLayout>
      </c:layout>
      <c:barChart>
        <c:barDir val="col"/>
        <c:grouping val="clustered"/>
        <c:ser>
          <c:idx val="0"/>
          <c:order val="0"/>
          <c:tx>
            <c:v>Control</c:v>
          </c:tx>
          <c:cat>
            <c:strRef>
              <c:f>Sheet1!$AJ$132:$AJ$146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Sheet1!$AK$132:$AK$146</c:f>
              <c:numCache>
                <c:formatCode>0.00</c:formatCode>
                <c:ptCount val="15"/>
                <c:pt idx="0">
                  <c:v>2947.5</c:v>
                </c:pt>
                <c:pt idx="1">
                  <c:v>6870</c:v>
                </c:pt>
                <c:pt idx="2">
                  <c:v>9457.5</c:v>
                </c:pt>
                <c:pt idx="3">
                  <c:v>5235</c:v>
                </c:pt>
                <c:pt idx="4">
                  <c:v>4815</c:v>
                </c:pt>
                <c:pt idx="5">
                  <c:v>4522.5</c:v>
                </c:pt>
                <c:pt idx="6">
                  <c:v>4402.5</c:v>
                </c:pt>
                <c:pt idx="7">
                  <c:v>3442.5</c:v>
                </c:pt>
                <c:pt idx="8">
                  <c:v>5077.5</c:v>
                </c:pt>
                <c:pt idx="9">
                  <c:v>2422.5</c:v>
                </c:pt>
                <c:pt idx="10">
                  <c:v>4440</c:v>
                </c:pt>
                <c:pt idx="11">
                  <c:v>5227.5</c:v>
                </c:pt>
                <c:pt idx="12">
                  <c:v>3180</c:v>
                </c:pt>
                <c:pt idx="13">
                  <c:v>4575</c:v>
                </c:pt>
                <c:pt idx="14">
                  <c:v>4758.2142857142853</c:v>
                </c:pt>
              </c:numCache>
            </c:numRef>
          </c:val>
        </c:ser>
        <c:ser>
          <c:idx val="1"/>
          <c:order val="1"/>
          <c:tx>
            <c:v>Green tea</c:v>
          </c:tx>
          <c:cat>
            <c:strRef>
              <c:f>Sheet1!$AJ$132:$AJ$146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Sheet1!$AL$132:$AL$146</c:f>
              <c:numCache>
                <c:formatCode>0.00</c:formatCode>
                <c:ptCount val="15"/>
                <c:pt idx="0">
                  <c:v>4027.5</c:v>
                </c:pt>
                <c:pt idx="1">
                  <c:v>4417.5</c:v>
                </c:pt>
                <c:pt idx="2">
                  <c:v>1140</c:v>
                </c:pt>
                <c:pt idx="3">
                  <c:v>2017.5</c:v>
                </c:pt>
                <c:pt idx="4">
                  <c:v>2347.5</c:v>
                </c:pt>
                <c:pt idx="5">
                  <c:v>3045</c:v>
                </c:pt>
                <c:pt idx="6">
                  <c:v>3330</c:v>
                </c:pt>
                <c:pt idx="7">
                  <c:v>2175</c:v>
                </c:pt>
                <c:pt idx="8">
                  <c:v>528</c:v>
                </c:pt>
                <c:pt idx="9">
                  <c:v>1095</c:v>
                </c:pt>
                <c:pt idx="10">
                  <c:v>3120</c:v>
                </c:pt>
                <c:pt idx="11">
                  <c:v>7222.5</c:v>
                </c:pt>
                <c:pt idx="12">
                  <c:v>573</c:v>
                </c:pt>
                <c:pt idx="13">
                  <c:v>3637.5</c:v>
                </c:pt>
                <c:pt idx="14">
                  <c:v>2762.5714285714284</c:v>
                </c:pt>
              </c:numCache>
            </c:numRef>
          </c:val>
        </c:ser>
        <c:ser>
          <c:idx val="2"/>
          <c:order val="2"/>
          <c:tx>
            <c:v>Commercially available Hibiscus tea</c:v>
          </c:tx>
          <c:cat>
            <c:strRef>
              <c:f>Sheet1!$AJ$132:$AJ$146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Sheet1!$AM$132:$AM$146</c:f>
              <c:numCache>
                <c:formatCode>0.00</c:formatCode>
                <c:ptCount val="15"/>
                <c:pt idx="0">
                  <c:v>3600</c:v>
                </c:pt>
                <c:pt idx="1">
                  <c:v>1702.5</c:v>
                </c:pt>
                <c:pt idx="2">
                  <c:v>3405</c:v>
                </c:pt>
                <c:pt idx="3">
                  <c:v>2947.5</c:v>
                </c:pt>
                <c:pt idx="4">
                  <c:v>2475</c:v>
                </c:pt>
                <c:pt idx="5">
                  <c:v>1540.5</c:v>
                </c:pt>
                <c:pt idx="6">
                  <c:v>4245</c:v>
                </c:pt>
                <c:pt idx="7">
                  <c:v>1275</c:v>
                </c:pt>
                <c:pt idx="8">
                  <c:v>1785</c:v>
                </c:pt>
                <c:pt idx="9">
                  <c:v>2643.75</c:v>
                </c:pt>
                <c:pt idx="10">
                  <c:v>4237.5</c:v>
                </c:pt>
                <c:pt idx="11">
                  <c:v>1371</c:v>
                </c:pt>
                <c:pt idx="12">
                  <c:v>1798.5</c:v>
                </c:pt>
                <c:pt idx="13">
                  <c:v>3097.5</c:v>
                </c:pt>
                <c:pt idx="14">
                  <c:v>2580.2678571428573</c:v>
                </c:pt>
              </c:numCache>
            </c:numRef>
          </c:val>
        </c:ser>
        <c:ser>
          <c:idx val="3"/>
          <c:order val="3"/>
          <c:tx>
            <c:v>HRWE</c:v>
          </c:tx>
          <c:cat>
            <c:strRef>
              <c:f>Sheet1!$AJ$132:$AJ$146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Sheet1!$AN$132:$AN$146</c:f>
              <c:numCache>
                <c:formatCode>0.00</c:formatCode>
                <c:ptCount val="15"/>
                <c:pt idx="0">
                  <c:v>2880</c:v>
                </c:pt>
                <c:pt idx="1">
                  <c:v>3810</c:v>
                </c:pt>
                <c:pt idx="2">
                  <c:v>2700</c:v>
                </c:pt>
                <c:pt idx="3">
                  <c:v>6150</c:v>
                </c:pt>
                <c:pt idx="4">
                  <c:v>2595</c:v>
                </c:pt>
                <c:pt idx="5">
                  <c:v>4072.5</c:v>
                </c:pt>
                <c:pt idx="6">
                  <c:v>2632.5</c:v>
                </c:pt>
                <c:pt idx="7">
                  <c:v>2100</c:v>
                </c:pt>
                <c:pt idx="8">
                  <c:v>825</c:v>
                </c:pt>
                <c:pt idx="9">
                  <c:v>2962.5</c:v>
                </c:pt>
                <c:pt idx="10">
                  <c:v>2707.5</c:v>
                </c:pt>
                <c:pt idx="11">
                  <c:v>3082.5</c:v>
                </c:pt>
                <c:pt idx="12">
                  <c:v>1755</c:v>
                </c:pt>
                <c:pt idx="13">
                  <c:v>3412.5</c:v>
                </c:pt>
                <c:pt idx="14">
                  <c:v>2977.5</c:v>
                </c:pt>
              </c:numCache>
            </c:numRef>
          </c:val>
        </c:ser>
        <c:axId val="92725248"/>
        <c:axId val="92727168"/>
      </c:barChart>
      <c:catAx>
        <c:axId val="9272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0" baseline="0"/>
                  <a:t>Partcipants</a:t>
                </a:r>
              </a:p>
            </c:rich>
          </c:tx>
          <c:layout/>
        </c:title>
        <c:tickLblPos val="nextTo"/>
        <c:crossAx val="92727168"/>
        <c:crosses val="autoZero"/>
        <c:auto val="1"/>
        <c:lblAlgn val="ctr"/>
        <c:lblOffset val="100"/>
      </c:catAx>
      <c:valAx>
        <c:axId val="927271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/>
                  <a:t>Blood Glucose concentrations (mg/dl)</a:t>
                </a:r>
                <a:endParaRPr lang="en-US" sz="1800" b="1" i="0" baseline="0"/>
              </a:p>
            </c:rich>
          </c:tx>
          <c:layout/>
        </c:title>
        <c:numFmt formatCode="0.00" sourceLinked="1"/>
        <c:tickLblPos val="nextTo"/>
        <c:crossAx val="9272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23135389326334"/>
          <c:y val="0.12737453999712176"/>
          <c:w val="0.10961586832895889"/>
          <c:h val="0.59113139578179275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Difference between 2 Hr blood glucose concentrations &amp; fasting blood glucose concentrations compared to control as a percentage value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6.3117071303587083E-2"/>
          <c:y val="0.10172345460733857"/>
          <c:w val="0.8350083388013998"/>
          <c:h val="0.84369553348912441"/>
        </c:manualLayout>
      </c:layout>
      <c:barChart>
        <c:barDir val="col"/>
        <c:grouping val="clustered"/>
        <c:ser>
          <c:idx val="0"/>
          <c:order val="0"/>
          <c:tx>
            <c:v>Green tea</c:v>
          </c:tx>
          <c:spPr>
            <a:solidFill>
              <a:srgbClr val="C0504D"/>
            </a:solidFill>
          </c:spPr>
          <c:cat>
            <c:strRef>
              <c:f>Sheet1!$G$188:$G$202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Sheet1!$H$188:$H$202</c:f>
              <c:numCache>
                <c:formatCode>0.00</c:formatCode>
                <c:ptCount val="15"/>
                <c:pt idx="0">
                  <c:v>133.06022557991059</c:v>
                </c:pt>
                <c:pt idx="1">
                  <c:v>182.1118514031898</c:v>
                </c:pt>
                <c:pt idx="2">
                  <c:v>16.621621621621625</c:v>
                </c:pt>
                <c:pt idx="3">
                  <c:v>43.938461538461546</c:v>
                </c:pt>
                <c:pt idx="4">
                  <c:v>54.622950819672134</c:v>
                </c:pt>
                <c:pt idx="5">
                  <c:v>69.407990667833133</c:v>
                </c:pt>
                <c:pt idx="6">
                  <c:v>0</c:v>
                </c:pt>
                <c:pt idx="7">
                  <c:v>44.294917680744504</c:v>
                </c:pt>
                <c:pt idx="8">
                  <c:v>-46.857142857142968</c:v>
                </c:pt>
                <c:pt idx="9">
                  <c:v>42.732394366197205</c:v>
                </c:pt>
                <c:pt idx="10">
                  <c:v>107.09999999999991</c:v>
                </c:pt>
                <c:pt idx="11">
                  <c:v>631.95999999999901</c:v>
                </c:pt>
                <c:pt idx="12">
                  <c:v>-364.06666666666666</c:v>
                </c:pt>
                <c:pt idx="13">
                  <c:v>125.96109309865685</c:v>
                </c:pt>
                <c:pt idx="14">
                  <c:v>50.581244410527646</c:v>
                </c:pt>
              </c:numCache>
            </c:numRef>
          </c:val>
        </c:ser>
        <c:ser>
          <c:idx val="1"/>
          <c:order val="1"/>
          <c:tx>
            <c:v>CHT</c:v>
          </c:tx>
          <c:spPr>
            <a:solidFill>
              <a:schemeClr val="accent3"/>
            </a:solidFill>
          </c:spPr>
          <c:cat>
            <c:strRef>
              <c:f>Sheet1!$G$188:$G$202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Sheet1!$I$188:$I$202</c:f>
              <c:numCache>
                <c:formatCode>0.00</c:formatCode>
                <c:ptCount val="15"/>
                <c:pt idx="0">
                  <c:v>53.896308760121912</c:v>
                </c:pt>
                <c:pt idx="1">
                  <c:v>124.76304499650807</c:v>
                </c:pt>
                <c:pt idx="2">
                  <c:v>30.900550355803286</c:v>
                </c:pt>
                <c:pt idx="3">
                  <c:v>37.042801556420216</c:v>
                </c:pt>
                <c:pt idx="4">
                  <c:v>84.484316509616548</c:v>
                </c:pt>
                <c:pt idx="5">
                  <c:v>-15.434500648508426</c:v>
                </c:pt>
                <c:pt idx="6">
                  <c:v>197.29318220267291</c:v>
                </c:pt>
                <c:pt idx="7">
                  <c:v>52.196674920410246</c:v>
                </c:pt>
                <c:pt idx="8">
                  <c:v>-4.5580878265703033</c:v>
                </c:pt>
                <c:pt idx="9">
                  <c:v>-13.481668219433363</c:v>
                </c:pt>
                <c:pt idx="10">
                  <c:v>133.64874425185701</c:v>
                </c:pt>
                <c:pt idx="11">
                  <c:v>-221.71206225680865</c:v>
                </c:pt>
                <c:pt idx="12">
                  <c:v>-16.472114137483736</c:v>
                </c:pt>
                <c:pt idx="13">
                  <c:v>91.886015106431714</c:v>
                </c:pt>
                <c:pt idx="14">
                  <c:v>51.921387466405768</c:v>
                </c:pt>
              </c:numCache>
            </c:numRef>
          </c:val>
        </c:ser>
        <c:ser>
          <c:idx val="2"/>
          <c:order val="2"/>
          <c:tx>
            <c:v>HRWE</c:v>
          </c:tx>
          <c:spPr>
            <a:solidFill>
              <a:schemeClr val="accent4"/>
            </a:solidFill>
          </c:spPr>
          <c:cat>
            <c:strRef>
              <c:f>Sheet1!$G$188:$G$202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Average</c:v>
                </c:pt>
              </c:strCache>
            </c:strRef>
          </c:cat>
          <c:val>
            <c:numRef>
              <c:f>Sheet1!$J$188:$J$202</c:f>
              <c:numCache>
                <c:formatCode>0.00</c:formatCode>
                <c:ptCount val="15"/>
                <c:pt idx="0">
                  <c:v>17.519495780365311</c:v>
                </c:pt>
                <c:pt idx="1">
                  <c:v>16.236016236016308</c:v>
                </c:pt>
                <c:pt idx="2">
                  <c:v>10.949684862728342</c:v>
                </c:pt>
                <c:pt idx="3">
                  <c:v>138.93584676193382</c:v>
                </c:pt>
                <c:pt idx="4">
                  <c:v>93.398316349135982</c:v>
                </c:pt>
                <c:pt idx="5">
                  <c:v>173.57357357357336</c:v>
                </c:pt>
                <c:pt idx="6">
                  <c:v>49.080598040900433</c:v>
                </c:pt>
                <c:pt idx="7">
                  <c:v>76.855036855036758</c:v>
                </c:pt>
                <c:pt idx="8">
                  <c:v>74.082439299830469</c:v>
                </c:pt>
                <c:pt idx="9">
                  <c:v>119.82964983577344</c:v>
                </c:pt>
                <c:pt idx="10">
                  <c:v>51.167076167076132</c:v>
                </c:pt>
                <c:pt idx="11">
                  <c:v>235.45454545454524</c:v>
                </c:pt>
                <c:pt idx="12">
                  <c:v>58.563899868247638</c:v>
                </c:pt>
                <c:pt idx="13">
                  <c:v>73.767728435247619</c:v>
                </c:pt>
                <c:pt idx="14">
                  <c:v>64.767614972869254</c:v>
                </c:pt>
              </c:numCache>
            </c:numRef>
          </c:val>
        </c:ser>
        <c:axId val="92761088"/>
        <c:axId val="92767360"/>
      </c:barChart>
      <c:catAx>
        <c:axId val="92761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0" i="0" baseline="0"/>
                  <a:t>Partcipants</a:t>
                </a:r>
                <a:endParaRPr lang="en-US" sz="1800" b="1" i="0" baseline="0"/>
              </a:p>
            </c:rich>
          </c:tx>
        </c:title>
        <c:tickLblPos val="nextTo"/>
        <c:crossAx val="92767360"/>
        <c:crosses val="autoZero"/>
        <c:auto val="1"/>
        <c:lblAlgn val="ctr"/>
        <c:lblOffset val="100"/>
      </c:catAx>
      <c:valAx>
        <c:axId val="92767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Percentage</a:t>
                </a:r>
              </a:p>
            </c:rich>
          </c:tx>
        </c:title>
        <c:numFmt formatCode="0.00" sourceLinked="1"/>
        <c:tickLblPos val="nextTo"/>
        <c:crossAx val="9276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50698545494319"/>
          <c:y val="0.23505147692047634"/>
          <c:w val="8.9721812117235469E-2"/>
          <c:h val="0.31412956947613935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Sheet2!$O$3</c:f>
              <c:strCache>
                <c:ptCount val="1"/>
                <c:pt idx="0">
                  <c:v>Diastolic pressure-Control</c:v>
                </c:pt>
              </c:strCache>
            </c:strRef>
          </c:tx>
          <c:cat>
            <c:strRef>
              <c:f>Sheet2!$P$2:$R$2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Sheet2!$P$3:$R$3</c:f>
              <c:numCache>
                <c:formatCode>0</c:formatCode>
                <c:ptCount val="3"/>
                <c:pt idx="0">
                  <c:v>78.571428571428569</c:v>
                </c:pt>
                <c:pt idx="1">
                  <c:v>77.857142857142861</c:v>
                </c:pt>
                <c:pt idx="2">
                  <c:v>77.142857142857139</c:v>
                </c:pt>
              </c:numCache>
            </c:numRef>
          </c:val>
        </c:ser>
        <c:ser>
          <c:idx val="1"/>
          <c:order val="1"/>
          <c:tx>
            <c:strRef>
              <c:f>Sheet2!$O$4</c:f>
              <c:strCache>
                <c:ptCount val="1"/>
                <c:pt idx="0">
                  <c:v>Diastolic pressure-Green tea</c:v>
                </c:pt>
              </c:strCache>
            </c:strRef>
          </c:tx>
          <c:cat>
            <c:strRef>
              <c:f>Sheet2!$P$2:$R$2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Sheet2!$P$4:$R$4</c:f>
              <c:numCache>
                <c:formatCode>0</c:formatCode>
                <c:ptCount val="3"/>
                <c:pt idx="0">
                  <c:v>71.428571428571431</c:v>
                </c:pt>
                <c:pt idx="1">
                  <c:v>71.428571428571431</c:v>
                </c:pt>
                <c:pt idx="2">
                  <c:v>73.571428571428569</c:v>
                </c:pt>
              </c:numCache>
            </c:numRef>
          </c:val>
        </c:ser>
        <c:ser>
          <c:idx val="2"/>
          <c:order val="2"/>
          <c:tx>
            <c:strRef>
              <c:f>Sheet2!$O$5</c:f>
              <c:strCache>
                <c:ptCount val="1"/>
                <c:pt idx="0">
                  <c:v>Diastolic pressure-CHT</c:v>
                </c:pt>
              </c:strCache>
            </c:strRef>
          </c:tx>
          <c:cat>
            <c:strRef>
              <c:f>Sheet2!$P$2:$R$2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Sheet2!$P$5:$R$5</c:f>
              <c:numCache>
                <c:formatCode>0</c:formatCode>
                <c:ptCount val="3"/>
                <c:pt idx="0">
                  <c:v>70.714285714285708</c:v>
                </c:pt>
                <c:pt idx="1">
                  <c:v>69.285714285714292</c:v>
                </c:pt>
                <c:pt idx="2">
                  <c:v>72.857142857142861</c:v>
                </c:pt>
              </c:numCache>
            </c:numRef>
          </c:val>
        </c:ser>
        <c:ser>
          <c:idx val="3"/>
          <c:order val="3"/>
          <c:tx>
            <c:strRef>
              <c:f>Sheet2!$O$6</c:f>
              <c:strCache>
                <c:ptCount val="1"/>
                <c:pt idx="0">
                  <c:v>Diastolic pressure-HRWE</c:v>
                </c:pt>
              </c:strCache>
            </c:strRef>
          </c:tx>
          <c:cat>
            <c:strRef>
              <c:f>Sheet2!$P$2:$R$2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Sheet2!$P$6:$R$6</c:f>
              <c:numCache>
                <c:formatCode>0</c:formatCode>
                <c:ptCount val="3"/>
                <c:pt idx="0">
                  <c:v>70</c:v>
                </c:pt>
                <c:pt idx="1">
                  <c:v>69.285714285714292</c:v>
                </c:pt>
                <c:pt idx="2">
                  <c:v>70</c:v>
                </c:pt>
              </c:numCache>
            </c:numRef>
          </c:val>
        </c:ser>
        <c:marker val="1"/>
        <c:axId val="92899968"/>
        <c:axId val="92918144"/>
      </c:lineChart>
      <c:catAx>
        <c:axId val="92899968"/>
        <c:scaling>
          <c:orientation val="minMax"/>
        </c:scaling>
        <c:axPos val="b"/>
        <c:tickLblPos val="nextTo"/>
        <c:crossAx val="92918144"/>
        <c:crosses val="autoZero"/>
        <c:auto val="1"/>
        <c:lblAlgn val="ctr"/>
        <c:lblOffset val="100"/>
      </c:catAx>
      <c:valAx>
        <c:axId val="92918144"/>
        <c:scaling>
          <c:orientation val="minMax"/>
        </c:scaling>
        <c:axPos val="l"/>
        <c:majorGridlines/>
        <c:numFmt formatCode="0" sourceLinked="1"/>
        <c:tickLblPos val="nextTo"/>
        <c:crossAx val="928999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Sheet2!$O$24</c:f>
              <c:strCache>
                <c:ptCount val="1"/>
                <c:pt idx="0">
                  <c:v>Systolic pressure-Control</c:v>
                </c:pt>
              </c:strCache>
            </c:strRef>
          </c:tx>
          <c:cat>
            <c:strRef>
              <c:f>Sheet2!$P$23:$R$23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Sheet2!$P$24:$R$24</c:f>
              <c:numCache>
                <c:formatCode>0</c:formatCode>
                <c:ptCount val="3"/>
                <c:pt idx="0">
                  <c:v>110.71428571428571</c:v>
                </c:pt>
                <c:pt idx="1">
                  <c:v>115</c:v>
                </c:pt>
                <c:pt idx="2">
                  <c:v>115</c:v>
                </c:pt>
              </c:numCache>
            </c:numRef>
          </c:val>
        </c:ser>
        <c:ser>
          <c:idx val="1"/>
          <c:order val="1"/>
          <c:tx>
            <c:strRef>
              <c:f>Sheet2!$O$25</c:f>
              <c:strCache>
                <c:ptCount val="1"/>
                <c:pt idx="0">
                  <c:v>Systolic pressure-Green tea</c:v>
                </c:pt>
              </c:strCache>
            </c:strRef>
          </c:tx>
          <c:cat>
            <c:strRef>
              <c:f>Sheet2!$P$23:$R$23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Sheet2!$P$25:$R$25</c:f>
              <c:numCache>
                <c:formatCode>0</c:formatCode>
                <c:ptCount val="3"/>
                <c:pt idx="0">
                  <c:v>112.85714285714286</c:v>
                </c:pt>
                <c:pt idx="1">
                  <c:v>109.28571428571429</c:v>
                </c:pt>
                <c:pt idx="2">
                  <c:v>110.71428571428571</c:v>
                </c:pt>
              </c:numCache>
            </c:numRef>
          </c:val>
        </c:ser>
        <c:ser>
          <c:idx val="2"/>
          <c:order val="2"/>
          <c:tx>
            <c:strRef>
              <c:f>Sheet2!$O$26</c:f>
              <c:strCache>
                <c:ptCount val="1"/>
                <c:pt idx="0">
                  <c:v>Systolic pressure-CHT</c:v>
                </c:pt>
              </c:strCache>
            </c:strRef>
          </c:tx>
          <c:cat>
            <c:strRef>
              <c:f>Sheet2!$P$23:$R$23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Sheet2!$P$26:$R$26</c:f>
              <c:numCache>
                <c:formatCode>0</c:formatCode>
                <c:ptCount val="3"/>
                <c:pt idx="0">
                  <c:v>111.42857142857143</c:v>
                </c:pt>
                <c:pt idx="1">
                  <c:v>112.14285714285714</c:v>
                </c:pt>
                <c:pt idx="2">
                  <c:v>111.42857142857143</c:v>
                </c:pt>
              </c:numCache>
            </c:numRef>
          </c:val>
        </c:ser>
        <c:ser>
          <c:idx val="3"/>
          <c:order val="3"/>
          <c:tx>
            <c:strRef>
              <c:f>Sheet2!$O$27</c:f>
              <c:strCache>
                <c:ptCount val="1"/>
                <c:pt idx="0">
                  <c:v>Systolic pressure-HRWE</c:v>
                </c:pt>
              </c:strCache>
            </c:strRef>
          </c:tx>
          <c:cat>
            <c:strRef>
              <c:f>Sheet2!$P$23:$R$23</c:f>
              <c:strCache>
                <c:ptCount val="3"/>
                <c:pt idx="0">
                  <c:v>15min</c:v>
                </c:pt>
                <c:pt idx="1">
                  <c:v>30min</c:v>
                </c:pt>
                <c:pt idx="2">
                  <c:v>60min</c:v>
                </c:pt>
              </c:strCache>
            </c:strRef>
          </c:cat>
          <c:val>
            <c:numRef>
              <c:f>Sheet2!$P$27:$R$27</c:f>
              <c:numCache>
                <c:formatCode>0</c:formatCode>
                <c:ptCount val="3"/>
                <c:pt idx="0">
                  <c:v>111.42857142857143</c:v>
                </c:pt>
                <c:pt idx="1">
                  <c:v>110</c:v>
                </c:pt>
                <c:pt idx="2">
                  <c:v>110.71428571428571</c:v>
                </c:pt>
              </c:numCache>
            </c:numRef>
          </c:val>
        </c:ser>
        <c:marker val="1"/>
        <c:axId val="92956544"/>
        <c:axId val="92958080"/>
      </c:lineChart>
      <c:catAx>
        <c:axId val="92956544"/>
        <c:scaling>
          <c:orientation val="minMax"/>
        </c:scaling>
        <c:axPos val="b"/>
        <c:tickLblPos val="nextTo"/>
        <c:crossAx val="92958080"/>
        <c:crosses val="autoZero"/>
        <c:auto val="1"/>
        <c:lblAlgn val="ctr"/>
        <c:lblOffset val="100"/>
      </c:catAx>
      <c:valAx>
        <c:axId val="92958080"/>
        <c:scaling>
          <c:orientation val="minMax"/>
        </c:scaling>
        <c:axPos val="l"/>
        <c:majorGridlines/>
        <c:numFmt formatCode="0" sourceLinked="1"/>
        <c:tickLblPos val="nextTo"/>
        <c:crossAx val="929565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/>
              <a:t>Results  for Commercial available Hibiscus tea with rose hips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5.0137955282059145E-2"/>
          <c:y val="0.1305200554438293"/>
          <c:w val="0.86060790791941921"/>
          <c:h val="0.8122189988245665"/>
        </c:manualLayout>
      </c:layout>
      <c:scatterChart>
        <c:scatterStyle val="lineMarker"/>
        <c:ser>
          <c:idx val="25"/>
          <c:order val="0"/>
          <c:tx>
            <c:strRef>
              <c:f>Sheet1!$A$4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(Sheet1!$AA$4,Sheet1!$AC$4,Sheet1!$AE$4,Sheet1!$AG$4,Sheet1!$AI$4,Sheet1!$AK$4)</c:f>
              <c:numCache>
                <c:formatCode>0</c:formatCode>
                <c:ptCount val="6"/>
                <c:pt idx="0">
                  <c:v>84.046692607003891</c:v>
                </c:pt>
                <c:pt idx="1">
                  <c:v>112.45136186770428</c:v>
                </c:pt>
                <c:pt idx="2">
                  <c:v>107.39299610894942</c:v>
                </c:pt>
                <c:pt idx="3">
                  <c:v>138.13229571984436</c:v>
                </c:pt>
                <c:pt idx="4">
                  <c:v>130.35019455252919</c:v>
                </c:pt>
                <c:pt idx="5">
                  <c:v>93.774319066147854</c:v>
                </c:pt>
              </c:numCache>
            </c:numRef>
          </c:yVal>
        </c:ser>
        <c:ser>
          <c:idx val="27"/>
          <c:order val="1"/>
          <c:tx>
            <c:strRef>
              <c:f>Sheet1!$A$5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(Sheet1!$AA$5,Sheet1!$AC$5,Sheet1!$AE$5,Sheet1!$AG$5,Sheet1!$AI$5,Sheet1!$AK$5)</c:f>
              <c:numCache>
                <c:formatCode>0</c:formatCode>
                <c:ptCount val="6"/>
                <c:pt idx="0">
                  <c:v>158.3657587548638</c:v>
                </c:pt>
                <c:pt idx="1">
                  <c:v>180.54474708171207</c:v>
                </c:pt>
                <c:pt idx="2">
                  <c:v>164.98054474708169</c:v>
                </c:pt>
                <c:pt idx="3">
                  <c:v>170.8171206225681</c:v>
                </c:pt>
                <c:pt idx="4">
                  <c:v>167.31517509727624</c:v>
                </c:pt>
                <c:pt idx="5">
                  <c:v>182.1011673151751</c:v>
                </c:pt>
              </c:numCache>
            </c:numRef>
          </c:yVal>
        </c:ser>
        <c:ser>
          <c:idx val="29"/>
          <c:order val="2"/>
          <c:tx>
            <c:strRef>
              <c:f>Sheet1!$A$6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(Sheet1!$AA$6,Sheet1!$AC$6,Sheet1!$AE$6,Sheet1!$AG$6,Sheet1!$AI$6,Sheet1!$AK$6)</c:f>
              <c:numCache>
                <c:formatCode>0</c:formatCode>
                <c:ptCount val="6"/>
                <c:pt idx="0">
                  <c:v>96.887159533073927</c:v>
                </c:pt>
                <c:pt idx="1">
                  <c:v>129.96108949416342</c:v>
                </c:pt>
                <c:pt idx="2">
                  <c:v>119.06614785992218</c:v>
                </c:pt>
                <c:pt idx="3">
                  <c:v>137.74319066147859</c:v>
                </c:pt>
                <c:pt idx="4">
                  <c:v>122.56809338521401</c:v>
                </c:pt>
                <c:pt idx="5">
                  <c:v>130.35019455252919</c:v>
                </c:pt>
              </c:numCache>
            </c:numRef>
          </c:yVal>
        </c:ser>
        <c:ser>
          <c:idx val="31"/>
          <c:order val="3"/>
          <c:tx>
            <c:strRef>
              <c:f>Sheet1!$A$7</c:f>
              <c:strCache>
                <c:ptCount val="1"/>
                <c:pt idx="0">
                  <c:v>D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(Sheet1!$AA$7,Sheet1!$AC$7,Sheet1!$AE$7,Sheet1!$AG$7,Sheet1!$AI$7,Sheet1!$AK$7)</c:f>
              <c:numCache>
                <c:formatCode>0</c:formatCode>
                <c:ptCount val="6"/>
                <c:pt idx="0">
                  <c:v>99.610894941634243</c:v>
                </c:pt>
                <c:pt idx="1">
                  <c:v>121.40077821011673</c:v>
                </c:pt>
                <c:pt idx="2">
                  <c:v>142.80155642023345</c:v>
                </c:pt>
                <c:pt idx="3">
                  <c:v>144.74708171206225</c:v>
                </c:pt>
                <c:pt idx="4">
                  <c:v>127.2373540856031</c:v>
                </c:pt>
                <c:pt idx="5">
                  <c:v>109.72762645914396</c:v>
                </c:pt>
              </c:numCache>
            </c:numRef>
          </c:yVal>
        </c:ser>
        <c:ser>
          <c:idx val="33"/>
          <c:order val="4"/>
          <c:tx>
            <c:strRef>
              <c:f>Sheet1!$A$8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(Sheet1!$AA$8,Sheet1!$AC$8,Sheet1!$AE$8,Sheet1!$AG$8,Sheet1!$AI$8,Sheet1!$AK$8)</c:f>
              <c:numCache>
                <c:formatCode>0</c:formatCode>
                <c:ptCount val="6"/>
                <c:pt idx="0">
                  <c:v>90.551181102362207</c:v>
                </c:pt>
                <c:pt idx="1">
                  <c:v>99.212598425196859</c:v>
                </c:pt>
                <c:pt idx="2">
                  <c:v>116.14173228346456</c:v>
                </c:pt>
                <c:pt idx="3">
                  <c:v>121.25984251968505</c:v>
                </c:pt>
                <c:pt idx="4">
                  <c:v>115.35433070866141</c:v>
                </c:pt>
                <c:pt idx="5">
                  <c:v>112.2047244094488</c:v>
                </c:pt>
              </c:numCache>
            </c:numRef>
          </c:yVal>
        </c:ser>
        <c:ser>
          <c:idx val="35"/>
          <c:order val="5"/>
          <c:tx>
            <c:strRef>
              <c:f>Sheet1!$A$9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(Sheet1!$AA$9,Sheet1!$AC$9,Sheet1!$AE$9,Sheet1!$AG$9,Sheet1!$AI$9,Sheet1!$AK$9)</c:f>
              <c:numCache>
                <c:formatCode>0</c:formatCode>
                <c:ptCount val="6"/>
                <c:pt idx="0">
                  <c:v>108.5603112840467</c:v>
                </c:pt>
                <c:pt idx="1">
                  <c:v>138.13229571984436</c:v>
                </c:pt>
                <c:pt idx="2">
                  <c:v>122.95719844357977</c:v>
                </c:pt>
                <c:pt idx="3">
                  <c:v>133.0739299610895</c:v>
                </c:pt>
                <c:pt idx="4">
                  <c:v>126.07003891050583</c:v>
                </c:pt>
                <c:pt idx="5">
                  <c:v>105.05836575875487</c:v>
                </c:pt>
              </c:numCache>
            </c:numRef>
          </c:yVal>
        </c:ser>
        <c:ser>
          <c:idx val="0"/>
          <c:order val="6"/>
          <c:tx>
            <c:strRef>
              <c:f>Sheet1!$A$10</c:f>
              <c:strCache>
                <c:ptCount val="1"/>
                <c:pt idx="0">
                  <c:v>G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(Sheet1!$AA$10,Sheet1!$AC$10,Sheet1!$AE$10,Sheet1!$AG$10,Sheet1!$AI$10,Sheet1!$AK$10)</c:f>
              <c:numCache>
                <c:formatCode>0</c:formatCode>
                <c:ptCount val="6"/>
                <c:pt idx="0">
                  <c:v>99.610894941634243</c:v>
                </c:pt>
                <c:pt idx="1">
                  <c:v>123.34630350194553</c:v>
                </c:pt>
                <c:pt idx="2">
                  <c:v>129.1828793774319</c:v>
                </c:pt>
                <c:pt idx="3">
                  <c:v>140.46692607003891</c:v>
                </c:pt>
                <c:pt idx="4">
                  <c:v>145.91439688715951</c:v>
                </c:pt>
                <c:pt idx="5">
                  <c:v>137.74319066147859</c:v>
                </c:pt>
              </c:numCache>
            </c:numRef>
          </c:yVal>
        </c:ser>
        <c:ser>
          <c:idx val="2"/>
          <c:order val="8"/>
          <c:tx>
            <c:strRef>
              <c:f>Sheet1!$A$12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(Sheet1!$AA$12,Sheet1!$AC$12,Sheet1!$AE$12,Sheet1!$AG$12,Sheet1!$AI$12,Sheet1!$AK$12)</c:f>
              <c:numCache>
                <c:formatCode>0</c:formatCode>
                <c:ptCount val="6"/>
                <c:pt idx="0">
                  <c:v>119.45525291828794</c:v>
                </c:pt>
                <c:pt idx="1">
                  <c:v>112.84046692607004</c:v>
                </c:pt>
                <c:pt idx="2">
                  <c:v>144.35797665369648</c:v>
                </c:pt>
                <c:pt idx="3">
                  <c:v>115.17509727626458</c:v>
                </c:pt>
                <c:pt idx="4">
                  <c:v>142.02334630350194</c:v>
                </c:pt>
                <c:pt idx="5">
                  <c:v>118.67704280155642</c:v>
                </c:pt>
              </c:numCache>
            </c:numRef>
          </c:yVal>
        </c:ser>
        <c:ser>
          <c:idx val="3"/>
          <c:order val="9"/>
          <c:tx>
            <c:strRef>
              <c:f>Sheet1!$A$13</c:f>
              <c:strCache>
                <c:ptCount val="1"/>
                <c:pt idx="0">
                  <c:v>J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(Sheet1!$AA$13,Sheet1!$AC$13,Sheet1!$AE$13,Sheet1!$AG$13,Sheet1!$AI$13,Sheet1!$AK$13)</c:f>
              <c:numCache>
                <c:formatCode>0</c:formatCode>
                <c:ptCount val="6"/>
                <c:pt idx="0">
                  <c:v>106.22568093385215</c:v>
                </c:pt>
                <c:pt idx="1">
                  <c:v>137.74319066147859</c:v>
                </c:pt>
                <c:pt idx="2">
                  <c:v>131.1284046692607</c:v>
                </c:pt>
                <c:pt idx="3">
                  <c:v>150.9727626459144</c:v>
                </c:pt>
                <c:pt idx="4">
                  <c:v>138.91050583657588</c:v>
                </c:pt>
                <c:pt idx="5">
                  <c:v>101.55642023346303</c:v>
                </c:pt>
              </c:numCache>
            </c:numRef>
          </c:yVal>
        </c:ser>
        <c:ser>
          <c:idx val="4"/>
          <c:order val="10"/>
          <c:tx>
            <c:strRef>
              <c:f>Sheet1!$A$14</c:f>
              <c:strCache>
                <c:ptCount val="1"/>
                <c:pt idx="0">
                  <c:v>K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(Sheet1!$AA$14,Sheet1!$AC$14,Sheet1!$AE$14,Sheet1!$AG$14,Sheet1!$AI$14,Sheet1!$AK$14)</c:f>
              <c:numCache>
                <c:formatCode>0</c:formatCode>
                <c:ptCount val="6"/>
                <c:pt idx="0">
                  <c:v>82.10116731517509</c:v>
                </c:pt>
                <c:pt idx="1">
                  <c:v>96.887159533073927</c:v>
                </c:pt>
                <c:pt idx="2">
                  <c:v>106.6147859922179</c:v>
                </c:pt>
                <c:pt idx="3">
                  <c:v>126.84824902723734</c:v>
                </c:pt>
                <c:pt idx="4">
                  <c:v>121.40077821011673</c:v>
                </c:pt>
                <c:pt idx="5">
                  <c:v>131.51750972762645</c:v>
                </c:pt>
              </c:numCache>
            </c:numRef>
          </c:yVal>
        </c:ser>
        <c:ser>
          <c:idx val="5"/>
          <c:order val="11"/>
          <c:tx>
            <c:strRef>
              <c:f>Sheet1!$A$15</c:f>
              <c:strCache>
                <c:ptCount val="1"/>
                <c:pt idx="0">
                  <c:v>L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(Sheet1!$AA$15,Sheet1!$AC$15,Sheet1!$AE$15,Sheet1!$AG$15,Sheet1!$AI$15,Sheet1!$AK$15)</c:f>
              <c:numCache>
                <c:formatCode>0</c:formatCode>
                <c:ptCount val="6"/>
                <c:pt idx="0">
                  <c:v>115.17509727626458</c:v>
                </c:pt>
                <c:pt idx="1">
                  <c:v>121.78988326848248</c:v>
                </c:pt>
                <c:pt idx="2">
                  <c:v>120.62256809338521</c:v>
                </c:pt>
                <c:pt idx="3">
                  <c:v>135.79766536964979</c:v>
                </c:pt>
                <c:pt idx="4">
                  <c:v>143.19066147859922</c:v>
                </c:pt>
                <c:pt idx="5">
                  <c:v>106.6147859922179</c:v>
                </c:pt>
              </c:numCache>
            </c:numRef>
          </c:yVal>
        </c:ser>
        <c:ser>
          <c:idx val="6"/>
          <c:order val="12"/>
          <c:tx>
            <c:strRef>
              <c:f>Sheet1!$A$16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(Sheet1!$AA$16,Sheet1!$AC$16,Sheet1!$AE$16,Sheet1!$AG$16,Sheet1!$AI$16,Sheet1!$AK$16)</c:f>
              <c:numCache>
                <c:formatCode>0</c:formatCode>
                <c:ptCount val="6"/>
                <c:pt idx="0">
                  <c:v>115.95330739299609</c:v>
                </c:pt>
                <c:pt idx="1">
                  <c:v>147.0817120622568</c:v>
                </c:pt>
                <c:pt idx="2">
                  <c:v>159.92217898832683</c:v>
                </c:pt>
                <c:pt idx="3">
                  <c:v>141.63424124513617</c:v>
                </c:pt>
                <c:pt idx="4">
                  <c:v>124.90272373540856</c:v>
                </c:pt>
                <c:pt idx="5">
                  <c:v>114.39688715953307</c:v>
                </c:pt>
              </c:numCache>
            </c:numRef>
          </c:yVal>
        </c:ser>
        <c:ser>
          <c:idx val="7"/>
          <c:order val="13"/>
          <c:tx>
            <c:strRef>
              <c:f>Sheet1!$A$17</c:f>
              <c:strCache>
                <c:ptCount val="1"/>
                <c:pt idx="0">
                  <c:v>N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(Sheet1!$AA$17,Sheet1!$AC$17,Sheet1!$AE$17,Sheet1!$AG$17,Sheet1!$AI$17,Sheet1!$AK$17)</c:f>
              <c:numCache>
                <c:formatCode>0</c:formatCode>
                <c:ptCount val="6"/>
                <c:pt idx="0">
                  <c:v>101.55642023346303</c:v>
                </c:pt>
                <c:pt idx="1">
                  <c:v>124.12451361867704</c:v>
                </c:pt>
                <c:pt idx="2">
                  <c:v>123.73540856031128</c:v>
                </c:pt>
                <c:pt idx="3">
                  <c:v>134.24124513618676</c:v>
                </c:pt>
                <c:pt idx="4">
                  <c:v>134.63035019455251</c:v>
                </c:pt>
                <c:pt idx="5">
                  <c:v>125.68093385214007</c:v>
                </c:pt>
              </c:numCache>
            </c:numRef>
          </c:yVal>
        </c:ser>
        <c:ser>
          <c:idx val="8"/>
          <c:order val="14"/>
          <c:tx>
            <c:strRef>
              <c:f>Sheet1!$A$18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(Sheet1!$AA$18,Sheet1!$AC$18,Sheet1!$AE$18,Sheet1!$AG$18,Sheet1!$AI$18,Sheet1!$AK$18)</c:f>
              <c:numCache>
                <c:formatCode>0</c:formatCode>
                <c:ptCount val="6"/>
                <c:pt idx="0">
                  <c:v>105.55076529830659</c:v>
                </c:pt>
                <c:pt idx="1">
                  <c:v>124.92986042114386</c:v>
                </c:pt>
                <c:pt idx="2">
                  <c:v>124.03590796286652</c:v>
                </c:pt>
                <c:pt idx="3">
                  <c:v>136.14891037453</c:v>
                </c:pt>
                <c:pt idx="4">
                  <c:v>131.41913924183598</c:v>
                </c:pt>
                <c:pt idx="5">
                  <c:v>120.07687998144199</c:v>
                </c:pt>
              </c:numCache>
            </c:numRef>
          </c:yVal>
        </c:ser>
        <c:ser>
          <c:idx val="1"/>
          <c:order val="7"/>
          <c:tx>
            <c:strRef>
              <c:f>Sheet1!$A$11</c:f>
              <c:strCache>
                <c:ptCount val="1"/>
                <c:pt idx="0">
                  <c:v>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(Sheet1!$AA$3,Sheet1!$AC$3,Sheet1!$AE$3,Sheet1!$AG$3,Sheet1!$AI$3,Sheet1!$AK$3)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(Sheet1!$AA$11,Sheet1!$AC$11,Sheet1!$AE$11,Sheet1!$AG$11,Sheet1!$AI$11,Sheet1!$AK$11)</c:f>
              <c:numCache>
                <c:formatCode>0</c:formatCode>
                <c:ptCount val="6"/>
                <c:pt idx="0">
                  <c:v>99.610894941634243</c:v>
                </c:pt>
                <c:pt idx="1">
                  <c:v>103.50194552529184</c:v>
                </c:pt>
                <c:pt idx="2">
                  <c:v>141.63424124513617</c:v>
                </c:pt>
                <c:pt idx="3">
                  <c:v>115.17509727626458</c:v>
                </c:pt>
                <c:pt idx="4">
                  <c:v>100</c:v>
                </c:pt>
                <c:pt idx="5">
                  <c:v>111.67315175097275</c:v>
                </c:pt>
              </c:numCache>
            </c:numRef>
          </c:yVal>
        </c:ser>
        <c:axId val="91595520"/>
        <c:axId val="91597440"/>
      </c:scatterChart>
      <c:valAx>
        <c:axId val="91595520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/>
                  <a:t>Time intervals (Mins)</a:t>
                </a:r>
                <a:endParaRPr lang="en-US"/>
              </a:p>
            </c:rich>
          </c:tx>
        </c:title>
        <c:numFmt formatCode="General" sourceLinked="1"/>
        <c:minorTickMark val="out"/>
        <c:tickLblPos val="nextTo"/>
        <c:crossAx val="91597440"/>
        <c:crosses val="autoZero"/>
        <c:crossBetween val="midCat"/>
        <c:majorUnit val="15"/>
        <c:minorUnit val="15"/>
      </c:valAx>
      <c:valAx>
        <c:axId val="91597440"/>
        <c:scaling>
          <c:orientation val="minMax"/>
          <c:max val="250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/>
                  <a:t>Blood Glucose concentrations (mg/dl)</a:t>
                </a:r>
                <a:endParaRPr lang="en-US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/>
              </a:p>
            </c:rich>
          </c:tx>
        </c:title>
        <c:numFmt formatCode="0" sourceLinked="1"/>
        <c:tickLblPos val="nextTo"/>
        <c:crossAx val="91595520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9089102915374071"/>
          <c:y val="0.16402962791050366"/>
          <c:w val="7.0134780235824118E-2"/>
          <c:h val="0.39344229154426913"/>
        </c:manualLayout>
      </c:layout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/>
              <a:t>Results</a:t>
            </a:r>
            <a:r>
              <a:rPr lang="en-US" sz="1800" b="1" baseline="0"/>
              <a:t> for Hibiscus rosasinensis water extract</a:t>
            </a:r>
            <a:endParaRPr lang="en-US" sz="1800" b="1"/>
          </a:p>
        </c:rich>
      </c:tx>
      <c:overlay val="1"/>
    </c:title>
    <c:plotArea>
      <c:layout>
        <c:manualLayout>
          <c:layoutTarget val="inner"/>
          <c:xMode val="edge"/>
          <c:yMode val="edge"/>
          <c:x val="5.7255675188555691E-2"/>
          <c:y val="0.11187248728559275"/>
          <c:w val="0.85011223688621251"/>
          <c:h val="0.82887497449273062"/>
        </c:manualLayout>
      </c:layout>
      <c:scatterChart>
        <c:scatterStyle val="lineMarker"/>
        <c:ser>
          <c:idx val="37"/>
          <c:order val="0"/>
          <c:tx>
            <c:strRef>
              <c:f>Sheet1!$A$4</c:f>
              <c:strCache>
                <c:ptCount val="1"/>
                <c:pt idx="0">
                  <c:v>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(Sheet1!$AM$4,Sheet1!$AO$4,Sheet1!$AQ$4,Sheet1!$AS$4,Sheet1!$AU$4,Sheet1!$AW$4)</c:f>
              <c:numCache>
                <c:formatCode>0</c:formatCode>
                <c:ptCount val="6"/>
                <c:pt idx="0">
                  <c:v>87.351778656126484</c:v>
                </c:pt>
                <c:pt idx="1">
                  <c:v>97.628458498023718</c:v>
                </c:pt>
                <c:pt idx="2">
                  <c:v>117.39130434782608</c:v>
                </c:pt>
                <c:pt idx="3">
                  <c:v>134.78260869565219</c:v>
                </c:pt>
                <c:pt idx="4">
                  <c:v>124.90118577075097</c:v>
                </c:pt>
                <c:pt idx="5">
                  <c:v>90.51383399209486</c:v>
                </c:pt>
              </c:numCache>
            </c:numRef>
          </c:yVal>
        </c:ser>
        <c:ser>
          <c:idx val="39"/>
          <c:order val="1"/>
          <c:tx>
            <c:strRef>
              <c:f>Sheet1!$A$5</c:f>
              <c:strCache>
                <c:ptCount val="1"/>
                <c:pt idx="0">
                  <c:v>B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(Sheet1!$AM$5,Sheet1!$AO$5,Sheet1!$AQ$5,Sheet1!$AS$5,Sheet1!$AU$5,Sheet1!$AW$5)</c:f>
              <c:numCache>
                <c:formatCode>0</c:formatCode>
                <c:ptCount val="6"/>
                <c:pt idx="0">
                  <c:v>117.76061776061775</c:v>
                </c:pt>
                <c:pt idx="1">
                  <c:v>137.83783783783784</c:v>
                </c:pt>
                <c:pt idx="2">
                  <c:v>175.28957528957528</c:v>
                </c:pt>
                <c:pt idx="3">
                  <c:v>163.70656370656368</c:v>
                </c:pt>
                <c:pt idx="4">
                  <c:v>167.95366795366795</c:v>
                </c:pt>
                <c:pt idx="5">
                  <c:v>120.84942084942085</c:v>
                </c:pt>
              </c:numCache>
            </c:numRef>
          </c:yVal>
        </c:ser>
        <c:ser>
          <c:idx val="41"/>
          <c:order val="2"/>
          <c:tx>
            <c:strRef>
              <c:f>Sheet1!$A$6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(Sheet1!$AM$6,Sheet1!$AO$6,Sheet1!$AQ$6,Sheet1!$AS$6,Sheet1!$AU$6,Sheet1!$AW$6)</c:f>
              <c:numCache>
                <c:formatCode>0</c:formatCode>
                <c:ptCount val="6"/>
                <c:pt idx="0">
                  <c:v>86.956521739130437</c:v>
                </c:pt>
                <c:pt idx="1">
                  <c:v>115.01976284584981</c:v>
                </c:pt>
                <c:pt idx="2">
                  <c:v>108.300395256917</c:v>
                </c:pt>
                <c:pt idx="3">
                  <c:v>129.24901185770753</c:v>
                </c:pt>
                <c:pt idx="4">
                  <c:v>113.04347826086956</c:v>
                </c:pt>
                <c:pt idx="5">
                  <c:v>98.814229249011859</c:v>
                </c:pt>
              </c:numCache>
            </c:numRef>
          </c:yVal>
        </c:ser>
        <c:ser>
          <c:idx val="43"/>
          <c:order val="3"/>
          <c:tx>
            <c:strRef>
              <c:f>Sheet1!$A$7</c:f>
              <c:strCache>
                <c:ptCount val="1"/>
                <c:pt idx="0">
                  <c:v>D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(Sheet1!$AM$7,Sheet1!$AO$7,Sheet1!$AQ$7,Sheet1!$AS$7,Sheet1!$AU$7,Sheet1!$AW$7)</c:f>
              <c:numCache>
                <c:formatCode>0</c:formatCode>
                <c:ptCount val="6"/>
                <c:pt idx="0">
                  <c:v>70.750988142292485</c:v>
                </c:pt>
                <c:pt idx="1">
                  <c:v>113.04347826086956</c:v>
                </c:pt>
                <c:pt idx="2">
                  <c:v>149.40711462450594</c:v>
                </c:pt>
                <c:pt idx="3">
                  <c:v>135.17786561264825</c:v>
                </c:pt>
                <c:pt idx="4">
                  <c:v>130.83003952569169</c:v>
                </c:pt>
                <c:pt idx="5">
                  <c:v>108.69565217391306</c:v>
                </c:pt>
              </c:numCache>
            </c:numRef>
          </c:yVal>
        </c:ser>
        <c:ser>
          <c:idx val="45"/>
          <c:order val="4"/>
          <c:tx>
            <c:strRef>
              <c:f>Sheet1!$A$8</c:f>
              <c:strCache>
                <c:ptCount val="1"/>
                <c:pt idx="0">
                  <c:v>E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(Sheet1!$AM$8,Sheet1!$AO$8,Sheet1!$AQ$8,Sheet1!$AS$8,Sheet1!$AU$8,Sheet1!$AW$8)</c:f>
              <c:numCache>
                <c:formatCode>0</c:formatCode>
                <c:ptCount val="6"/>
                <c:pt idx="0">
                  <c:v>90.34749034749035</c:v>
                </c:pt>
                <c:pt idx="1">
                  <c:v>99.227799227799224</c:v>
                </c:pt>
                <c:pt idx="2">
                  <c:v>127.79922779922781</c:v>
                </c:pt>
                <c:pt idx="3">
                  <c:v>112.74131274131274</c:v>
                </c:pt>
                <c:pt idx="4">
                  <c:v>112.35521235521236</c:v>
                </c:pt>
                <c:pt idx="5">
                  <c:v>114.28571428571428</c:v>
                </c:pt>
              </c:numCache>
            </c:numRef>
          </c:yVal>
        </c:ser>
        <c:ser>
          <c:idx val="47"/>
          <c:order val="5"/>
          <c:tx>
            <c:strRef>
              <c:f>Sheet1!$A$9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(Sheet1!$AM$9,Sheet1!$AO$9,Sheet1!$AQ$9,Sheet1!$AS$9,Sheet1!$AU$9,Sheet1!$AW$9)</c:f>
              <c:numCache>
                <c:formatCode>0</c:formatCode>
                <c:ptCount val="6"/>
                <c:pt idx="0">
                  <c:v>86.872586872586879</c:v>
                </c:pt>
                <c:pt idx="1">
                  <c:v>97.297297297297291</c:v>
                </c:pt>
                <c:pt idx="2">
                  <c:v>123.55212355212355</c:v>
                </c:pt>
                <c:pt idx="3">
                  <c:v>131.27413127413126</c:v>
                </c:pt>
                <c:pt idx="4">
                  <c:v>127.79922779922781</c:v>
                </c:pt>
                <c:pt idx="5">
                  <c:v>126.25482625482624</c:v>
                </c:pt>
              </c:numCache>
            </c:numRef>
          </c:yVal>
        </c:ser>
        <c:ser>
          <c:idx val="0"/>
          <c:order val="6"/>
          <c:tx>
            <c:strRef>
              <c:f>Sheet1!$A$10</c:f>
              <c:strCache>
                <c:ptCount val="1"/>
                <c:pt idx="0">
                  <c:v>G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(Sheet1!$AM$10,Sheet1!$AO$10,Sheet1!$AQ$10,Sheet1!$AS$10,Sheet1!$AU$10,Sheet1!$AW$10)</c:f>
              <c:numCache>
                <c:formatCode>0</c:formatCode>
                <c:ptCount val="6"/>
                <c:pt idx="0">
                  <c:v>104.34782608695652</c:v>
                </c:pt>
                <c:pt idx="1">
                  <c:v>118.97233201581028</c:v>
                </c:pt>
                <c:pt idx="2">
                  <c:v>134.78260869565219</c:v>
                </c:pt>
                <c:pt idx="3">
                  <c:v>135.96837944664031</c:v>
                </c:pt>
                <c:pt idx="4">
                  <c:v>134.78260869565219</c:v>
                </c:pt>
                <c:pt idx="5">
                  <c:v>113.83399209486164</c:v>
                </c:pt>
              </c:numCache>
            </c:numRef>
          </c:yVal>
        </c:ser>
        <c:ser>
          <c:idx val="1"/>
          <c:order val="7"/>
          <c:tx>
            <c:strRef>
              <c:f>Sheet1!$A$11</c:f>
              <c:strCache>
                <c:ptCount val="1"/>
                <c:pt idx="0">
                  <c:v>H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(Sheet1!$AM$11,Sheet1!$AO$11,Sheet1!$AQ$11,Sheet1!$AS$11,Sheet1!$AU$11,Sheet1!$AW$11)</c:f>
              <c:numCache>
                <c:formatCode>0</c:formatCode>
                <c:ptCount val="6"/>
                <c:pt idx="0">
                  <c:v>98.841698841698843</c:v>
                </c:pt>
                <c:pt idx="1">
                  <c:v>106.17760617760619</c:v>
                </c:pt>
                <c:pt idx="2">
                  <c:v>135.13513513513513</c:v>
                </c:pt>
                <c:pt idx="3">
                  <c:v>120.07722007722008</c:v>
                </c:pt>
                <c:pt idx="4">
                  <c:v>115.05791505791505</c:v>
                </c:pt>
                <c:pt idx="5">
                  <c:v>116.60231660231659</c:v>
                </c:pt>
              </c:numCache>
            </c:numRef>
          </c:yVal>
        </c:ser>
        <c:ser>
          <c:idx val="2"/>
          <c:order val="8"/>
          <c:tx>
            <c:strRef>
              <c:f>Sheet1!$A$12</c:f>
              <c:strCache>
                <c:ptCount val="1"/>
                <c:pt idx="0">
                  <c:v>I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(Sheet1!$AM$12,Sheet1!$AO$12,Sheet1!$AQ$12,Sheet1!$AS$12,Sheet1!$AU$12,Sheet1!$AW$12)</c:f>
              <c:numCache>
                <c:formatCode>0</c:formatCode>
                <c:ptCount val="6"/>
                <c:pt idx="0">
                  <c:v>101.97628458498025</c:v>
                </c:pt>
                <c:pt idx="1">
                  <c:v>111.46245059288535</c:v>
                </c:pt>
                <c:pt idx="2">
                  <c:v>116.99604743083003</c:v>
                </c:pt>
                <c:pt idx="3">
                  <c:v>106.71936758893281</c:v>
                </c:pt>
                <c:pt idx="4">
                  <c:v>102.3715415019763</c:v>
                </c:pt>
                <c:pt idx="5">
                  <c:v>114.62450592885374</c:v>
                </c:pt>
              </c:numCache>
            </c:numRef>
          </c:yVal>
        </c:ser>
        <c:ser>
          <c:idx val="3"/>
          <c:order val="9"/>
          <c:tx>
            <c:strRef>
              <c:f>Sheet1!$A$13</c:f>
              <c:strCache>
                <c:ptCount val="1"/>
                <c:pt idx="0">
                  <c:v>J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(Sheet1!$AM$13,Sheet1!$AO$13,Sheet1!$AQ$13,Sheet1!$AS$13,Sheet1!$AU$13,Sheet1!$AW$13)</c:f>
              <c:numCache>
                <c:formatCode>0</c:formatCode>
                <c:ptCount val="6"/>
                <c:pt idx="0">
                  <c:v>98.814229249011859</c:v>
                </c:pt>
                <c:pt idx="1">
                  <c:v>112.64822134387352</c:v>
                </c:pt>
                <c:pt idx="2">
                  <c:v>97.628458498023718</c:v>
                </c:pt>
                <c:pt idx="3">
                  <c:v>112.25296442687747</c:v>
                </c:pt>
                <c:pt idx="4">
                  <c:v>129.24901185770753</c:v>
                </c:pt>
                <c:pt idx="5">
                  <c:v>140.31620553359681</c:v>
                </c:pt>
              </c:numCache>
            </c:numRef>
          </c:yVal>
        </c:ser>
        <c:ser>
          <c:idx val="4"/>
          <c:order val="10"/>
          <c:tx>
            <c:strRef>
              <c:f>Sheet1!$A$14</c:f>
              <c:strCache>
                <c:ptCount val="1"/>
                <c:pt idx="0">
                  <c:v>K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(Sheet1!$AM$14,Sheet1!$AO$14,Sheet1!$AQ$14,Sheet1!$AS$14,Sheet1!$AU$14,Sheet1!$AW$14)</c:f>
              <c:numCache>
                <c:formatCode>0</c:formatCode>
                <c:ptCount val="6"/>
                <c:pt idx="0">
                  <c:v>83.397683397683394</c:v>
                </c:pt>
                <c:pt idx="1">
                  <c:v>93.050193050193045</c:v>
                </c:pt>
                <c:pt idx="2">
                  <c:v>142.47104247104247</c:v>
                </c:pt>
                <c:pt idx="3">
                  <c:v>109.26640926640925</c:v>
                </c:pt>
                <c:pt idx="4">
                  <c:v>101.54440154440154</c:v>
                </c:pt>
                <c:pt idx="5">
                  <c:v>102.31660231660231</c:v>
                </c:pt>
              </c:numCache>
            </c:numRef>
          </c:yVal>
        </c:ser>
        <c:ser>
          <c:idx val="5"/>
          <c:order val="11"/>
          <c:tx>
            <c:strRef>
              <c:f>Sheet1!$A$15</c:f>
              <c:strCache>
                <c:ptCount val="1"/>
                <c:pt idx="0">
                  <c:v>L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(Sheet1!$AM$15,Sheet1!$AO$15,Sheet1!$AQ$15,Sheet1!$AS$15,Sheet1!$AU$15,Sheet1!$AW$15)</c:f>
              <c:numCache>
                <c:formatCode>0</c:formatCode>
                <c:ptCount val="6"/>
                <c:pt idx="0">
                  <c:v>85.770750988142282</c:v>
                </c:pt>
                <c:pt idx="1">
                  <c:v>112.25296442687747</c:v>
                </c:pt>
                <c:pt idx="2">
                  <c:v>133.59683794466403</c:v>
                </c:pt>
                <c:pt idx="3">
                  <c:v>116.60079051383399</c:v>
                </c:pt>
                <c:pt idx="4">
                  <c:v>119.36758893280633</c:v>
                </c:pt>
                <c:pt idx="5">
                  <c:v>94.861660079051376</c:v>
                </c:pt>
              </c:numCache>
            </c:numRef>
          </c:yVal>
        </c:ser>
        <c:ser>
          <c:idx val="6"/>
          <c:order val="12"/>
          <c:tx>
            <c:strRef>
              <c:f>Sheet1!$A$16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(Sheet1!$AM$16,Sheet1!$AO$16,Sheet1!$AQ$16,Sheet1!$AS$16,Sheet1!$AU$16,Sheet1!$AW$16)</c:f>
              <c:numCache>
                <c:formatCode>0</c:formatCode>
                <c:ptCount val="6"/>
                <c:pt idx="0">
                  <c:v>99.209486166007906</c:v>
                </c:pt>
                <c:pt idx="1">
                  <c:v>105.13833992094862</c:v>
                </c:pt>
                <c:pt idx="2">
                  <c:v>133.59683794466403</c:v>
                </c:pt>
                <c:pt idx="3">
                  <c:v>128.45849802371544</c:v>
                </c:pt>
                <c:pt idx="4">
                  <c:v>113.04347826086956</c:v>
                </c:pt>
                <c:pt idx="5">
                  <c:v>104.74308300395256</c:v>
                </c:pt>
              </c:numCache>
            </c:numRef>
          </c:yVal>
        </c:ser>
        <c:ser>
          <c:idx val="7"/>
          <c:order val="13"/>
          <c:tx>
            <c:strRef>
              <c:f>Sheet1!$A$17</c:f>
              <c:strCache>
                <c:ptCount val="1"/>
                <c:pt idx="0">
                  <c:v>N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(Sheet1!$AM$17,Sheet1!$AO$17,Sheet1!$AQ$17,Sheet1!$AS$17,Sheet1!$AU$17,Sheet1!$AW$17)</c:f>
              <c:numCache>
                <c:formatCode>0</c:formatCode>
                <c:ptCount val="6"/>
                <c:pt idx="0">
                  <c:v>90.909090909090921</c:v>
                </c:pt>
                <c:pt idx="1">
                  <c:v>125.29644268774705</c:v>
                </c:pt>
                <c:pt idx="2">
                  <c:v>131.62055335968378</c:v>
                </c:pt>
                <c:pt idx="3">
                  <c:v>153.35968379446641</c:v>
                </c:pt>
                <c:pt idx="4">
                  <c:v>111.85770750988142</c:v>
                </c:pt>
                <c:pt idx="5">
                  <c:v>110.27667984189723</c:v>
                </c:pt>
              </c:numCache>
            </c:numRef>
          </c:yVal>
        </c:ser>
        <c:ser>
          <c:idx val="8"/>
          <c:order val="14"/>
          <c:tx>
            <c:strRef>
              <c:f>Sheet1!$A$18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(Sheet1!$AM$3,Sheet1!$AO$3,Sheet1!$AQ$3,Sheet1!$AS$3,Sheet1!$AU$3,Sheet1!$AW$3)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(Sheet1!$AM$18,Sheet1!$AO$18,Sheet1!$AQ$18,Sheet1!$AS$18,Sheet1!$AU$18,Sheet1!$AW$18)</c:f>
              <c:numCache>
                <c:formatCode>0</c:formatCode>
                <c:ptCount val="6"/>
                <c:pt idx="0">
                  <c:v>93.093359552986882</c:v>
                </c:pt>
                <c:pt idx="1">
                  <c:v>110.36094172740137</c:v>
                </c:pt>
                <c:pt idx="2">
                  <c:v>130.54051873927651</c:v>
                </c:pt>
                <c:pt idx="3">
                  <c:v>127.83105764472225</c:v>
                </c:pt>
                <c:pt idx="4">
                  <c:v>121.72550464475931</c:v>
                </c:pt>
                <c:pt idx="5">
                  <c:v>111.21348015757951</c:v>
                </c:pt>
              </c:numCache>
            </c:numRef>
          </c:yVal>
        </c:ser>
        <c:axId val="91725824"/>
        <c:axId val="91727744"/>
      </c:scatterChart>
      <c:valAx>
        <c:axId val="9172582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Time intervals (Mins)</a:t>
                </a:r>
                <a:endParaRPr lang="en-US" sz="1000"/>
              </a:p>
            </c:rich>
          </c:tx>
        </c:title>
        <c:numFmt formatCode="General" sourceLinked="1"/>
        <c:minorTickMark val="out"/>
        <c:tickLblPos val="nextTo"/>
        <c:crossAx val="91727744"/>
        <c:crosses val="autoZero"/>
        <c:crossBetween val="midCat"/>
        <c:majorUnit val="15"/>
        <c:minorUnit val="15"/>
      </c:valAx>
      <c:valAx>
        <c:axId val="91727744"/>
        <c:scaling>
          <c:orientation val="minMax"/>
          <c:max val="250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/>
                  <a:t>Blood Glucose concentrations (mg/dl)</a:t>
                </a:r>
              </a:p>
              <a:p>
                <a:pPr>
                  <a:defRPr/>
                </a:pPr>
                <a:endParaRPr lang="en-US" sz="1000" b="1" i="0" baseline="0"/>
              </a:p>
              <a:p>
                <a:pPr>
                  <a:defRPr/>
                </a:pPr>
                <a:endParaRPr lang="en-US" sz="1000"/>
              </a:p>
            </c:rich>
          </c:tx>
        </c:title>
        <c:numFmt formatCode="0" sourceLinked="1"/>
        <c:tickLblPos val="nextTo"/>
        <c:crossAx val="91725824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9053859665894276"/>
          <c:y val="0.11003846744291411"/>
          <c:w val="6.4713157317604797E-2"/>
          <c:h val="0.39324359311557888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</a:t>
            </a:r>
            <a:r>
              <a:rPr lang="en-US" baseline="0"/>
              <a:t> A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8.4830129997139556E-2"/>
          <c:y val="0.10922967583324163"/>
          <c:w val="0.68990075687388996"/>
          <c:h val="0.74006483637818521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(Sheet1!$C$4,Sheet1!$E$4,Sheet1!$G$4,Sheet1!$I$4,Sheet1!$K$4,Sheet1!$M$4)</c:f>
              <c:numCache>
                <c:formatCode>0</c:formatCode>
                <c:ptCount val="6"/>
                <c:pt idx="0">
                  <c:v>95.121951219512198</c:v>
                </c:pt>
                <c:pt idx="1">
                  <c:v>103.41463414634147</c:v>
                </c:pt>
                <c:pt idx="2">
                  <c:v>128.29268292682926</c:v>
                </c:pt>
                <c:pt idx="3">
                  <c:v>132.19512195121951</c:v>
                </c:pt>
                <c:pt idx="4">
                  <c:v>128.29268292682926</c:v>
                </c:pt>
                <c:pt idx="5">
                  <c:v>113.17073170731709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(Sheet1!$O$4,Sheet1!$Q$4,Sheet1!$S$4,Sheet1!$U$4,Sheet1!$W$4,Sheet1!$Y$4)</c:f>
              <c:numCache>
                <c:formatCode>0</c:formatCode>
                <c:ptCount val="6"/>
                <c:pt idx="0">
                  <c:v>84.251968503937007</c:v>
                </c:pt>
                <c:pt idx="1">
                  <c:v>114.56692913385827</c:v>
                </c:pt>
                <c:pt idx="2">
                  <c:v>122.04724409448819</c:v>
                </c:pt>
                <c:pt idx="3">
                  <c:v>133.0708661417323</c:v>
                </c:pt>
                <c:pt idx="4">
                  <c:v>124.80314960629921</c:v>
                </c:pt>
                <c:pt idx="5">
                  <c:v>108.26771653543308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(Sheet1!$AA$4,Sheet1!$AC$4,Sheet1!$AE$4,Sheet1!$AG$4,Sheet1!$AI$4,Sheet1!$AK$4)</c:f>
              <c:numCache>
                <c:formatCode>0</c:formatCode>
                <c:ptCount val="6"/>
                <c:pt idx="0">
                  <c:v>84.046692607003891</c:v>
                </c:pt>
                <c:pt idx="1">
                  <c:v>112.45136186770428</c:v>
                </c:pt>
                <c:pt idx="2">
                  <c:v>107.39299610894942</c:v>
                </c:pt>
                <c:pt idx="3">
                  <c:v>138.13229571984436</c:v>
                </c:pt>
                <c:pt idx="4">
                  <c:v>130.35019455252919</c:v>
                </c:pt>
                <c:pt idx="5">
                  <c:v>93.774319066147854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(Sheet1!$AM$4,Sheet1!$AO$4,Sheet1!$AQ$4,Sheet1!$AS$4,Sheet1!$AU$4,Sheet1!$AW$4)</c:f>
              <c:numCache>
                <c:formatCode>0</c:formatCode>
                <c:ptCount val="6"/>
                <c:pt idx="0">
                  <c:v>87.351778656126484</c:v>
                </c:pt>
                <c:pt idx="1">
                  <c:v>97.628458498023718</c:v>
                </c:pt>
                <c:pt idx="2">
                  <c:v>117.39130434782608</c:v>
                </c:pt>
                <c:pt idx="3">
                  <c:v>134.78260869565219</c:v>
                </c:pt>
                <c:pt idx="4">
                  <c:v>124.90118577075097</c:v>
                </c:pt>
                <c:pt idx="5">
                  <c:v>90.51383399209486</c:v>
                </c:pt>
              </c:numCache>
            </c:numRef>
          </c:yVal>
        </c:ser>
        <c:axId val="91757184"/>
        <c:axId val="91775744"/>
      </c:scatterChart>
      <c:valAx>
        <c:axId val="9175718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/>
                  <a:t>Time intervals (mins)</a:t>
                </a:r>
                <a:endParaRPr lang="en-US" sz="10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</c:title>
        <c:numFmt formatCode="General" sourceLinked="1"/>
        <c:minorTickMark val="out"/>
        <c:tickLblPos val="nextTo"/>
        <c:crossAx val="91775744"/>
        <c:crosses val="autoZero"/>
        <c:crossBetween val="midCat"/>
        <c:majorUnit val="15"/>
        <c:minorUnit val="15"/>
      </c:valAx>
      <c:valAx>
        <c:axId val="91775744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/>
                  <a:t>Blood Glucose concentrations (mg/dl)</a:t>
                </a:r>
                <a:endParaRPr lang="en-US" sz="1000" b="0"/>
              </a:p>
            </c:rich>
          </c:tx>
        </c:title>
        <c:numFmt formatCode="0" sourceLinked="1"/>
        <c:tickLblPos val="nextTo"/>
        <c:crossAx val="91757184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816332887991539"/>
          <c:y val="9.9096406660381761E-2"/>
          <c:w val="0.14857940493418778"/>
          <c:h val="0.84344592185032352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B</a:t>
            </a:r>
          </a:p>
        </c:rich>
      </c:tx>
    </c:title>
    <c:plotArea>
      <c:layout>
        <c:manualLayout>
          <c:layoutTarget val="inner"/>
          <c:xMode val="edge"/>
          <c:yMode val="edge"/>
          <c:x val="8.6776943579727067E-2"/>
          <c:y val="0.11545557813337848"/>
          <c:w val="0.71834959129382225"/>
          <c:h val="0.7403699033588555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(Sheet1!$C$5,Sheet1!$E$5,Sheet1!$G$5,Sheet1!$I$5,Sheet1!$K$5,Sheet1!$M$5)</c:f>
              <c:numCache>
                <c:formatCode>0</c:formatCode>
                <c:ptCount val="6"/>
                <c:pt idx="0">
                  <c:v>114.14634146341464</c:v>
                </c:pt>
                <c:pt idx="1">
                  <c:v>181.95121951219514</c:v>
                </c:pt>
                <c:pt idx="2">
                  <c:v>178.53658536585365</c:v>
                </c:pt>
                <c:pt idx="3">
                  <c:v>200.97560975609755</c:v>
                </c:pt>
                <c:pt idx="4">
                  <c:v>194.14634146341464</c:v>
                </c:pt>
                <c:pt idx="5">
                  <c:v>133.17073170731709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(Sheet1!$O$5,Sheet1!$Q$5,Sheet1!$S$5,Sheet1!$U$5,Sheet1!$W$5,Sheet1!$Y$5)</c:f>
              <c:numCache>
                <c:formatCode>0</c:formatCode>
                <c:ptCount val="6"/>
                <c:pt idx="0">
                  <c:v>104.72440944881892</c:v>
                </c:pt>
                <c:pt idx="1">
                  <c:v>131.49606299212599</c:v>
                </c:pt>
                <c:pt idx="2">
                  <c:v>151.18110236220471</c:v>
                </c:pt>
                <c:pt idx="3">
                  <c:v>156.69291338582678</c:v>
                </c:pt>
                <c:pt idx="4">
                  <c:v>145.66929133858267</c:v>
                </c:pt>
                <c:pt idx="5">
                  <c:v>139.37007874015748</c:v>
                </c:pt>
              </c:numCache>
            </c:numRef>
          </c:yVal>
        </c:ser>
        <c:ser>
          <c:idx val="2"/>
          <c:order val="2"/>
          <c:tx>
            <c:v>Commercial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(Sheet1!$AA$5,Sheet1!$AC$5,Sheet1!$AE$5,Sheet1!$AG$5,Sheet1!$AI$5,Sheet1!$AK$5)</c:f>
              <c:numCache>
                <c:formatCode>0</c:formatCode>
                <c:ptCount val="6"/>
                <c:pt idx="0">
                  <c:v>158.3657587548638</c:v>
                </c:pt>
                <c:pt idx="1">
                  <c:v>180.54474708171207</c:v>
                </c:pt>
                <c:pt idx="2">
                  <c:v>164.98054474708169</c:v>
                </c:pt>
                <c:pt idx="3">
                  <c:v>170.8171206225681</c:v>
                </c:pt>
                <c:pt idx="4">
                  <c:v>167.31517509727624</c:v>
                </c:pt>
                <c:pt idx="5">
                  <c:v>182.1011673151751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(Sheet1!$AM$5,Sheet1!$AO$5,Sheet1!$AQ$5,Sheet1!$AS$5,Sheet1!$AU$5,Sheet1!$AW$5)</c:f>
              <c:numCache>
                <c:formatCode>0</c:formatCode>
                <c:ptCount val="6"/>
                <c:pt idx="0">
                  <c:v>117.76061776061775</c:v>
                </c:pt>
                <c:pt idx="1">
                  <c:v>137.83783783783784</c:v>
                </c:pt>
                <c:pt idx="2">
                  <c:v>175.28957528957528</c:v>
                </c:pt>
                <c:pt idx="3">
                  <c:v>163.70656370656368</c:v>
                </c:pt>
                <c:pt idx="4">
                  <c:v>167.95366795366795</c:v>
                </c:pt>
                <c:pt idx="5">
                  <c:v>120.84942084942085</c:v>
                </c:pt>
              </c:numCache>
            </c:numRef>
          </c:yVal>
        </c:ser>
        <c:axId val="91798528"/>
        <c:axId val="91812992"/>
      </c:scatterChart>
      <c:valAx>
        <c:axId val="91798528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intervals (mins)</a:t>
                </a:r>
                <a:endParaRPr lang="en-US"/>
              </a:p>
            </c:rich>
          </c:tx>
        </c:title>
        <c:numFmt formatCode="General" sourceLinked="1"/>
        <c:majorTickMark val="in"/>
        <c:minorTickMark val="in"/>
        <c:tickLblPos val="nextTo"/>
        <c:crossAx val="91812992"/>
        <c:crosses val="autoZero"/>
        <c:crossBetween val="midCat"/>
        <c:majorUnit val="15"/>
        <c:minorUnit val="15"/>
      </c:valAx>
      <c:valAx>
        <c:axId val="91812992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0" i="0" baseline="0"/>
                  <a:t>Blood Glucose concentrations (mg/dl)</a:t>
                </a:r>
              </a:p>
              <a:p>
                <a:pPr>
                  <a:defRPr/>
                </a:pPr>
                <a:endParaRPr lang="en-US" sz="1000" b="0" i="0" baseline="0"/>
              </a:p>
              <a:p>
                <a:pPr>
                  <a:defRPr/>
                </a:pPr>
                <a:endParaRPr lang="en-US" sz="1000"/>
              </a:p>
            </c:rich>
          </c:tx>
        </c:title>
        <c:numFmt formatCode="0" sourceLinked="1"/>
        <c:minorTickMark val="out"/>
        <c:tickLblPos val="nextTo"/>
        <c:crossAx val="91798528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460513565891614"/>
          <c:y val="0.16180764702799277"/>
          <c:w val="0.16337613049095609"/>
          <c:h val="0.45229023791380918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1141418050091736"/>
          <c:y val="0.12189870321747322"/>
          <c:w val="0.70086092436340464"/>
          <c:h val="0.73323344662562362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(Sheet1!$C$17,Sheet1!$E$17,Sheet1!$G$17,Sheet1!$I$17,Sheet1!$K$17,Sheet1!$M$17)</c:f>
              <c:numCache>
                <c:formatCode>0</c:formatCode>
                <c:ptCount val="6"/>
                <c:pt idx="0">
                  <c:v>91.891891891891888</c:v>
                </c:pt>
                <c:pt idx="1">
                  <c:v>130.11583011583014</c:v>
                </c:pt>
                <c:pt idx="2">
                  <c:v>137.83783783783784</c:v>
                </c:pt>
                <c:pt idx="3">
                  <c:v>161.003861003861</c:v>
                </c:pt>
                <c:pt idx="4">
                  <c:v>132.04633204633205</c:v>
                </c:pt>
                <c:pt idx="5">
                  <c:v>118.14671814671813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(Sheet1!$O$17,Sheet1!$Q$17,Sheet1!$S$17,Sheet1!$U$17,Sheet1!$W$17,Sheet1!$Y$17)</c:f>
              <c:numCache>
                <c:formatCode>0</c:formatCode>
                <c:ptCount val="6"/>
                <c:pt idx="0">
                  <c:v>89.763779527559066</c:v>
                </c:pt>
                <c:pt idx="1">
                  <c:v>91.732283464566933</c:v>
                </c:pt>
                <c:pt idx="2">
                  <c:v>102.36220472440945</c:v>
                </c:pt>
                <c:pt idx="3">
                  <c:v>125.19685039370079</c:v>
                </c:pt>
                <c:pt idx="4">
                  <c:v>141.33858267716533</c:v>
                </c:pt>
                <c:pt idx="5">
                  <c:v>122.83464566929135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(Sheet1!$AA$17,Sheet1!$AC$17,Sheet1!$AE$17,Sheet1!$AG$17,Sheet1!$AI$17,Sheet1!$AK$17)</c:f>
              <c:numCache>
                <c:formatCode>0</c:formatCode>
                <c:ptCount val="6"/>
                <c:pt idx="0">
                  <c:v>101.55642023346303</c:v>
                </c:pt>
                <c:pt idx="1">
                  <c:v>124.12451361867704</c:v>
                </c:pt>
                <c:pt idx="2">
                  <c:v>123.73540856031128</c:v>
                </c:pt>
                <c:pt idx="3">
                  <c:v>134.24124513618676</c:v>
                </c:pt>
                <c:pt idx="4">
                  <c:v>134.63035019455251</c:v>
                </c:pt>
                <c:pt idx="5">
                  <c:v>125.68093385214007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(Sheet1!$AM$17,Sheet1!$AO$17,Sheet1!$AQ$17,Sheet1!$AS$17,Sheet1!$AU$17,Sheet1!$AW$17)</c:f>
              <c:numCache>
                <c:formatCode>0</c:formatCode>
                <c:ptCount val="6"/>
                <c:pt idx="0">
                  <c:v>90.909090909090921</c:v>
                </c:pt>
                <c:pt idx="1">
                  <c:v>125.29644268774705</c:v>
                </c:pt>
                <c:pt idx="2">
                  <c:v>131.62055335968378</c:v>
                </c:pt>
                <c:pt idx="3">
                  <c:v>153.35968379446641</c:v>
                </c:pt>
                <c:pt idx="4">
                  <c:v>111.85770750988142</c:v>
                </c:pt>
                <c:pt idx="5">
                  <c:v>110.27667984189723</c:v>
                </c:pt>
              </c:numCache>
            </c:numRef>
          </c:yVal>
        </c:ser>
        <c:axId val="91841664"/>
        <c:axId val="91843584"/>
      </c:scatterChart>
      <c:valAx>
        <c:axId val="9184166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intervals (mins)</a:t>
                </a:r>
              </a:p>
            </c:rich>
          </c:tx>
          <c:layout>
            <c:manualLayout>
              <c:xMode val="edge"/>
              <c:yMode val="edge"/>
              <c:x val="0.36168517104465586"/>
              <c:y val="0.93437382783721257"/>
            </c:manualLayout>
          </c:layout>
        </c:title>
        <c:numFmt formatCode="General" sourceLinked="1"/>
        <c:minorTickMark val="out"/>
        <c:tickLblPos val="nextTo"/>
        <c:crossAx val="91843584"/>
        <c:crosses val="autoZero"/>
        <c:crossBetween val="midCat"/>
        <c:majorUnit val="15"/>
        <c:minorUnit val="15"/>
      </c:valAx>
      <c:valAx>
        <c:axId val="91843584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Blood</a:t>
                </a:r>
                <a:r>
                  <a:rPr lang="en-US" baseline="0"/>
                  <a:t> glucose concentration(mg/dl)</a:t>
                </a:r>
                <a:endParaRPr lang="en-US"/>
              </a:p>
            </c:rich>
          </c:tx>
          <c:layout/>
        </c:title>
        <c:numFmt formatCode="0" sourceLinked="1"/>
        <c:majorTickMark val="in"/>
        <c:minorTickMark val="in"/>
        <c:tickLblPos val="nextTo"/>
        <c:crossAx val="91841664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1351178477129116"/>
          <c:y val="0.17895529131405274"/>
          <c:w val="0.17638694963274942"/>
          <c:h val="0.48535364531046626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C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21496813261716"/>
          <c:y val="0.11865578294648681"/>
          <c:w val="0.71036635899039657"/>
          <c:h val="0.75524889301777465"/>
        </c:manualLayout>
      </c:layout>
      <c:scatterChart>
        <c:scatterStyle val="lineMarker"/>
        <c:ser>
          <c:idx val="1"/>
          <c:order val="0"/>
          <c:tx>
            <c:v>Control</c:v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(Sheet1!$C$6,Sheet1!$E$6,Sheet1!$G$6,Sheet1!$I$6,Sheet1!$K$6,Sheet1!$M$6)</c:f>
              <c:numCache>
                <c:formatCode>0</c:formatCode>
                <c:ptCount val="6"/>
                <c:pt idx="0">
                  <c:v>101.46341463414635</c:v>
                </c:pt>
                <c:pt idx="1">
                  <c:v>99.512195121951223</c:v>
                </c:pt>
                <c:pt idx="2">
                  <c:v>136.09756097560975</c:v>
                </c:pt>
                <c:pt idx="3">
                  <c:v>146.34146341463415</c:v>
                </c:pt>
                <c:pt idx="4">
                  <c:v>234.14634146341461</c:v>
                </c:pt>
                <c:pt idx="5">
                  <c:v>209.7560975609756</c:v>
                </c:pt>
              </c:numCache>
            </c:numRef>
          </c:yVal>
        </c:ser>
        <c:ser>
          <c:idx val="0"/>
          <c:order val="1"/>
          <c:tx>
            <c:v>Green tea</c:v>
          </c:tx>
          <c:spPr>
            <a:ln>
              <a:solidFill>
                <a:srgbClr val="C00000">
                  <a:alpha val="76000"/>
                </a:srgbClr>
              </a:solidFill>
            </a:ln>
          </c:spPr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(Sheet1!$O$6,Sheet1!$Q$6,Sheet1!$S$6,Sheet1!$U$6,Sheet1!$W$6,Sheet1!$Y$6)</c:f>
              <c:numCache>
                <c:formatCode>0</c:formatCode>
                <c:ptCount val="6"/>
                <c:pt idx="0">
                  <c:v>99.6</c:v>
                </c:pt>
                <c:pt idx="1">
                  <c:v>98.4</c:v>
                </c:pt>
                <c:pt idx="2">
                  <c:v>110.4</c:v>
                </c:pt>
                <c:pt idx="3">
                  <c:v>106</c:v>
                </c:pt>
                <c:pt idx="4">
                  <c:v>110.4</c:v>
                </c:pt>
                <c:pt idx="5">
                  <c:v>117.6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(Sheet1!$AA$6,Sheet1!$AC$6,Sheet1!$AE$6,Sheet1!$AG$6,Sheet1!$AI$6,Sheet1!$AK$6)</c:f>
              <c:numCache>
                <c:formatCode>0</c:formatCode>
                <c:ptCount val="6"/>
                <c:pt idx="0">
                  <c:v>96.887159533073927</c:v>
                </c:pt>
                <c:pt idx="1">
                  <c:v>129.96108949416342</c:v>
                </c:pt>
                <c:pt idx="2">
                  <c:v>119.06614785992218</c:v>
                </c:pt>
                <c:pt idx="3">
                  <c:v>137.74319066147859</c:v>
                </c:pt>
                <c:pt idx="4">
                  <c:v>122.56809338521401</c:v>
                </c:pt>
                <c:pt idx="5">
                  <c:v>130.35019455252919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(Sheet1!$AM$6,Sheet1!$AO$6,Sheet1!$AQ$6,Sheet1!$AS$6,Sheet1!$AU$6,Sheet1!$AW$6)</c:f>
              <c:numCache>
                <c:formatCode>0</c:formatCode>
                <c:ptCount val="6"/>
                <c:pt idx="0">
                  <c:v>86.956521739130437</c:v>
                </c:pt>
                <c:pt idx="1">
                  <c:v>115.01976284584981</c:v>
                </c:pt>
                <c:pt idx="2">
                  <c:v>108.300395256917</c:v>
                </c:pt>
                <c:pt idx="3">
                  <c:v>129.24901185770753</c:v>
                </c:pt>
                <c:pt idx="4">
                  <c:v>113.04347826086956</c:v>
                </c:pt>
                <c:pt idx="5">
                  <c:v>98.814229249011859</c:v>
                </c:pt>
              </c:numCache>
            </c:numRef>
          </c:yVal>
        </c:ser>
        <c:axId val="91895296"/>
        <c:axId val="91897216"/>
      </c:scatterChart>
      <c:valAx>
        <c:axId val="91895296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/>
                  <a:t>Time intervals (mins)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4708206538641312"/>
              <c:y val="0.9404569519081315"/>
            </c:manualLayout>
          </c:layout>
        </c:title>
        <c:numFmt formatCode="General" sourceLinked="1"/>
        <c:minorTickMark val="out"/>
        <c:tickLblPos val="nextTo"/>
        <c:crossAx val="91897216"/>
        <c:crosses val="autoZero"/>
        <c:crossBetween val="midCat"/>
        <c:majorUnit val="15"/>
        <c:minorUnit val="15"/>
      </c:valAx>
      <c:valAx>
        <c:axId val="91897216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0" i="0" baseline="0"/>
                  <a:t>Blood Glucose concentrations (mg/dl)</a:t>
                </a:r>
              </a:p>
              <a:p>
                <a:pPr>
                  <a:defRPr/>
                </a:pPr>
                <a:endParaRPr lang="en-US" sz="1000" b="0" i="0" baseline="0"/>
              </a:p>
              <a:p>
                <a:pPr>
                  <a:defRPr/>
                </a:pPr>
                <a:endParaRPr lang="en-US" sz="1000"/>
              </a:p>
            </c:rich>
          </c:tx>
          <c:layout>
            <c:manualLayout>
              <c:xMode val="edge"/>
              <c:yMode val="edge"/>
              <c:x val="2.4224806201550389E-2"/>
              <c:y val="0.24103262293826175"/>
            </c:manualLayout>
          </c:layout>
        </c:title>
        <c:numFmt formatCode="0" sourceLinked="1"/>
        <c:minorTickMark val="out"/>
        <c:tickLblPos val="nextTo"/>
        <c:crossAx val="91895296"/>
        <c:crossesAt val="0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3173027338389982"/>
          <c:y val="0.12744932575397774"/>
          <c:w val="0.16221504665838091"/>
          <c:h val="0.53320946682637882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Subject D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0451039186962248E-2"/>
          <c:y val="0.11233525244828302"/>
          <c:w val="0.73396441814685964"/>
          <c:h val="0.73963385625184175"/>
        </c:manualLayout>
      </c:layout>
      <c:scatterChart>
        <c:scatterStyle val="lineMarker"/>
        <c:ser>
          <c:idx val="0"/>
          <c:order val="0"/>
          <c:tx>
            <c:v>Control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(Sheet1!$C$7,Sheet1!$E$7,Sheet1!$G$7,Sheet1!$I$7,Sheet1!$K$7,Sheet1!$M$7)</c:f>
              <c:numCache>
                <c:formatCode>0</c:formatCode>
                <c:ptCount val="6"/>
                <c:pt idx="0">
                  <c:v>79.831932773109244</c:v>
                </c:pt>
                <c:pt idx="1">
                  <c:v>115.96638655462186</c:v>
                </c:pt>
                <c:pt idx="2">
                  <c:v>147.05882352941174</c:v>
                </c:pt>
                <c:pt idx="3">
                  <c:v>152.10084033613444</c:v>
                </c:pt>
                <c:pt idx="4">
                  <c:v>128.1512605042017</c:v>
                </c:pt>
                <c:pt idx="5">
                  <c:v>107.14285714285714</c:v>
                </c:pt>
              </c:numCache>
            </c:numRef>
          </c:yVal>
        </c:ser>
        <c:ser>
          <c:idx val="1"/>
          <c:order val="1"/>
          <c:tx>
            <c:v>Green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(Sheet1!$O$7,Sheet1!$Q$7,Sheet1!$S$7,Sheet1!$U$7,Sheet1!$W$7,Sheet1!$Y$7)</c:f>
              <c:numCache>
                <c:formatCode>0</c:formatCode>
                <c:ptCount val="6"/>
                <c:pt idx="0">
                  <c:v>98.4</c:v>
                </c:pt>
                <c:pt idx="1">
                  <c:v>116.39999999999999</c:v>
                </c:pt>
                <c:pt idx="2">
                  <c:v>145.19999999999999</c:v>
                </c:pt>
                <c:pt idx="3">
                  <c:v>116.39999999999999</c:v>
                </c:pt>
                <c:pt idx="4">
                  <c:v>109.2</c:v>
                </c:pt>
                <c:pt idx="5">
                  <c:v>110.4</c:v>
                </c:pt>
              </c:numCache>
            </c:numRef>
          </c:yVal>
        </c:ser>
        <c:ser>
          <c:idx val="2"/>
          <c:order val="2"/>
          <c:tx>
            <c:v>Commercially available Hibiscus tea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(Sheet1!$AA$7,Sheet1!$AC$7,Sheet1!$AE$7,Sheet1!$AG$7,Sheet1!$AI$7,Sheet1!$AK$7)</c:f>
              <c:numCache>
                <c:formatCode>0</c:formatCode>
                <c:ptCount val="6"/>
                <c:pt idx="0">
                  <c:v>99.610894941634243</c:v>
                </c:pt>
                <c:pt idx="1">
                  <c:v>121.40077821011673</c:v>
                </c:pt>
                <c:pt idx="2">
                  <c:v>142.80155642023345</c:v>
                </c:pt>
                <c:pt idx="3">
                  <c:v>144.74708171206225</c:v>
                </c:pt>
                <c:pt idx="4">
                  <c:v>127.2373540856031</c:v>
                </c:pt>
                <c:pt idx="5">
                  <c:v>109.72762645914396</c:v>
                </c:pt>
              </c:numCache>
            </c:numRef>
          </c:yVal>
        </c:ser>
        <c:ser>
          <c:idx val="3"/>
          <c:order val="3"/>
          <c:tx>
            <c:v>HRWE</c:v>
          </c:tx>
          <c:marker>
            <c:symbol val="none"/>
          </c:marker>
          <c:xVal>
            <c:numRef>
              <c:f>(Sheet1!$C$3,Sheet1!$E$3,Sheet1!$G$3,Sheet1!$I$3,Sheet1!$K$3,Sheet1!$M$3)</c:f>
              <c:numCache>
                <c:formatCode>General</c:formatCode>
                <c:ptCount val="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120</c:v>
                </c:pt>
              </c:numCache>
            </c:numRef>
          </c:xVal>
          <c:yVal>
            <c:numRef>
              <c:f>(Sheet1!$AM$7,Sheet1!$AO$7,Sheet1!$AQ$7,Sheet1!$AS$7,Sheet1!$AU$7,Sheet1!$AW$7)</c:f>
              <c:numCache>
                <c:formatCode>0</c:formatCode>
                <c:ptCount val="6"/>
                <c:pt idx="0">
                  <c:v>70.750988142292485</c:v>
                </c:pt>
                <c:pt idx="1">
                  <c:v>113.04347826086956</c:v>
                </c:pt>
                <c:pt idx="2">
                  <c:v>149.40711462450594</c:v>
                </c:pt>
                <c:pt idx="3">
                  <c:v>135.17786561264825</c:v>
                </c:pt>
                <c:pt idx="4">
                  <c:v>130.83003952569169</c:v>
                </c:pt>
                <c:pt idx="5">
                  <c:v>108.69565217391306</c:v>
                </c:pt>
              </c:numCache>
            </c:numRef>
          </c:yVal>
        </c:ser>
        <c:axId val="91952640"/>
        <c:axId val="91954560"/>
      </c:scatterChart>
      <c:valAx>
        <c:axId val="91952640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/>
                  <a:t>Time intervals (mins)</a:t>
                </a:r>
                <a:endParaRPr lang="en-US"/>
              </a:p>
            </c:rich>
          </c:tx>
          <c:layout/>
        </c:title>
        <c:numFmt formatCode="General" sourceLinked="1"/>
        <c:minorTickMark val="out"/>
        <c:tickLblPos val="nextTo"/>
        <c:crossAx val="91954560"/>
        <c:crosses val="autoZero"/>
        <c:crossBetween val="midCat"/>
        <c:majorUnit val="15"/>
        <c:minorUnit val="15"/>
      </c:valAx>
      <c:valAx>
        <c:axId val="91954560"/>
        <c:scaling>
          <c:orientation val="minMax"/>
          <c:max val="240"/>
          <c:min val="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0" i="0" baseline="0"/>
                  <a:t>Blood Glucose concentrations (mg/dl)</a:t>
                </a:r>
                <a:endParaRPr lang="en-US" sz="1000"/>
              </a:p>
              <a:p>
                <a:pPr>
                  <a:defRPr/>
                </a:pPr>
                <a:endParaRPr lang="en-US" sz="1000" b="0" i="0" baseline="0"/>
              </a:p>
              <a:p>
                <a:pPr>
                  <a:defRPr/>
                </a:pPr>
                <a:endParaRPr lang="en-US" sz="1000" b="1" i="0" baseline="0"/>
              </a:p>
              <a:p>
                <a:pPr>
                  <a:defRPr/>
                </a:pPr>
                <a:endParaRPr lang="en-US" sz="1000"/>
              </a:p>
            </c:rich>
          </c:tx>
          <c:layout/>
        </c:title>
        <c:numFmt formatCode="0" sourceLinked="1"/>
        <c:minorTickMark val="out"/>
        <c:tickLblPos val="nextTo"/>
        <c:crossAx val="91952640"/>
        <c:crosses val="autoZero"/>
        <c:crossBetween val="midCat"/>
        <c:majorUnit val="20"/>
        <c:minorUnit val="20"/>
      </c:valAx>
    </c:plotArea>
    <c:legend>
      <c:legendPos val="r"/>
      <c:layout>
        <c:manualLayout>
          <c:xMode val="edge"/>
          <c:yMode val="edge"/>
          <c:x val="0.84581912271867299"/>
          <c:y val="0.10531344872213552"/>
          <c:w val="0.15216214343119952"/>
          <c:h val="0.48535364531046626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16106</xdr:rowOff>
    </xdr:from>
    <xdr:to>
      <xdr:col>12</xdr:col>
      <xdr:colOff>0</xdr:colOff>
      <xdr:row>83</xdr:row>
      <xdr:rowOff>179293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9961</xdr:colOff>
      <xdr:row>38</xdr:row>
      <xdr:rowOff>7471</xdr:rowOff>
    </xdr:from>
    <xdr:to>
      <xdr:col>23</xdr:col>
      <xdr:colOff>1238250</xdr:colOff>
      <xdr:row>84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1214030</xdr:colOff>
      <xdr:row>37</xdr:row>
      <xdr:rowOff>178922</xdr:rowOff>
    </xdr:from>
    <xdr:to>
      <xdr:col>36</xdr:col>
      <xdr:colOff>0</xdr:colOff>
      <xdr:row>83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43577</xdr:colOff>
      <xdr:row>38</xdr:row>
      <xdr:rowOff>5602</xdr:rowOff>
    </xdr:from>
    <xdr:to>
      <xdr:col>48</xdr:col>
      <xdr:colOff>1238250</xdr:colOff>
      <xdr:row>84</xdr:row>
      <xdr:rowOff>2554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85</xdr:row>
      <xdr:rowOff>11076</xdr:rowOff>
    </xdr:from>
    <xdr:to>
      <xdr:col>5</xdr:col>
      <xdr:colOff>33227</xdr:colOff>
      <xdr:row>106</xdr:row>
      <xdr:rowOff>22151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11076</xdr:colOff>
      <xdr:row>85</xdr:row>
      <xdr:rowOff>11075</xdr:rowOff>
    </xdr:from>
    <xdr:to>
      <xdr:col>11</xdr:col>
      <xdr:colOff>44444</xdr:colOff>
      <xdr:row>106</xdr:row>
      <xdr:rowOff>25588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13607</xdr:colOff>
      <xdr:row>107</xdr:row>
      <xdr:rowOff>8543</xdr:rowOff>
    </xdr:from>
    <xdr:to>
      <xdr:col>35</xdr:col>
      <xdr:colOff>46976</xdr:colOff>
      <xdr:row>128</xdr:row>
      <xdr:rowOff>23057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11075</xdr:colOff>
      <xdr:row>84</xdr:row>
      <xdr:rowOff>177210</xdr:rowOff>
    </xdr:from>
    <xdr:to>
      <xdr:col>17</xdr:col>
      <xdr:colOff>44443</xdr:colOff>
      <xdr:row>106</xdr:row>
      <xdr:rowOff>3438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27213</xdr:colOff>
      <xdr:row>85</xdr:row>
      <xdr:rowOff>54427</xdr:rowOff>
    </xdr:from>
    <xdr:to>
      <xdr:col>23</xdr:col>
      <xdr:colOff>59000</xdr:colOff>
      <xdr:row>106</xdr:row>
      <xdr:rowOff>22423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27216</xdr:colOff>
      <xdr:row>84</xdr:row>
      <xdr:rowOff>190499</xdr:rowOff>
    </xdr:from>
    <xdr:to>
      <xdr:col>29</xdr:col>
      <xdr:colOff>59002</xdr:colOff>
      <xdr:row>105</xdr:row>
      <xdr:rowOff>158495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85</xdr:row>
      <xdr:rowOff>27213</xdr:rowOff>
    </xdr:from>
    <xdr:to>
      <xdr:col>35</xdr:col>
      <xdr:colOff>31786</xdr:colOff>
      <xdr:row>105</xdr:row>
      <xdr:rowOff>185709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36</xdr:col>
      <xdr:colOff>13607</xdr:colOff>
      <xdr:row>84</xdr:row>
      <xdr:rowOff>190499</xdr:rowOff>
    </xdr:from>
    <xdr:to>
      <xdr:col>41</xdr:col>
      <xdr:colOff>45393</xdr:colOff>
      <xdr:row>105</xdr:row>
      <xdr:rowOff>158495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42</xdr:col>
      <xdr:colOff>13607</xdr:colOff>
      <xdr:row>85</xdr:row>
      <xdr:rowOff>13607</xdr:rowOff>
    </xdr:from>
    <xdr:to>
      <xdr:col>47</xdr:col>
      <xdr:colOff>45393</xdr:colOff>
      <xdr:row>105</xdr:row>
      <xdr:rowOff>172103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106</xdr:row>
      <xdr:rowOff>190499</xdr:rowOff>
    </xdr:from>
    <xdr:to>
      <xdr:col>5</xdr:col>
      <xdr:colOff>31786</xdr:colOff>
      <xdr:row>127</xdr:row>
      <xdr:rowOff>158495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13607</xdr:colOff>
      <xdr:row>106</xdr:row>
      <xdr:rowOff>190499</xdr:rowOff>
    </xdr:from>
    <xdr:to>
      <xdr:col>11</xdr:col>
      <xdr:colOff>45393</xdr:colOff>
      <xdr:row>127</xdr:row>
      <xdr:rowOff>158495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-1</xdr:colOff>
      <xdr:row>107</xdr:row>
      <xdr:rowOff>13607</xdr:rowOff>
    </xdr:from>
    <xdr:to>
      <xdr:col>17</xdr:col>
      <xdr:colOff>31786</xdr:colOff>
      <xdr:row>127</xdr:row>
      <xdr:rowOff>172103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13608</xdr:colOff>
      <xdr:row>106</xdr:row>
      <xdr:rowOff>190498</xdr:rowOff>
    </xdr:from>
    <xdr:to>
      <xdr:col>23</xdr:col>
      <xdr:colOff>45395</xdr:colOff>
      <xdr:row>127</xdr:row>
      <xdr:rowOff>158494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24</xdr:col>
      <xdr:colOff>0</xdr:colOff>
      <xdr:row>107</xdr:row>
      <xdr:rowOff>0</xdr:rowOff>
    </xdr:from>
    <xdr:to>
      <xdr:col>29</xdr:col>
      <xdr:colOff>31786</xdr:colOff>
      <xdr:row>127</xdr:row>
      <xdr:rowOff>158496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285751</xdr:colOff>
      <xdr:row>136</xdr:row>
      <xdr:rowOff>13607</xdr:rowOff>
    </xdr:from>
    <xdr:to>
      <xdr:col>12</xdr:col>
      <xdr:colOff>312965</xdr:colOff>
      <xdr:row>184</xdr:row>
      <xdr:rowOff>13607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29482</xdr:colOff>
      <xdr:row>149</xdr:row>
      <xdr:rowOff>11338</xdr:rowOff>
    </xdr:from>
    <xdr:to>
      <xdr:col>29</xdr:col>
      <xdr:colOff>889454</xdr:colOff>
      <xdr:row>185</xdr:row>
      <xdr:rowOff>161018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13607</xdr:colOff>
      <xdr:row>204</xdr:row>
      <xdr:rowOff>61231</xdr:rowOff>
    </xdr:from>
    <xdr:to>
      <xdr:col>11</xdr:col>
      <xdr:colOff>873578</xdr:colOff>
      <xdr:row>241</xdr:row>
      <xdr:rowOff>17035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31750</xdr:colOff>
      <xdr:row>185</xdr:row>
      <xdr:rowOff>401410</xdr:rowOff>
    </xdr:from>
    <xdr:to>
      <xdr:col>29</xdr:col>
      <xdr:colOff>891722</xdr:colOff>
      <xdr:row>223</xdr:row>
      <xdr:rowOff>166714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35</xdr:col>
      <xdr:colOff>13607</xdr:colOff>
      <xdr:row>148</xdr:row>
      <xdr:rowOff>31748</xdr:rowOff>
    </xdr:from>
    <xdr:to>
      <xdr:col>46</xdr:col>
      <xdr:colOff>873578</xdr:colOff>
      <xdr:row>184</xdr:row>
      <xdr:rowOff>178052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240</xdr:row>
      <xdr:rowOff>190499</xdr:rowOff>
    </xdr:from>
    <xdr:to>
      <xdr:col>11</xdr:col>
      <xdr:colOff>859971</xdr:colOff>
      <xdr:row>277</xdr:row>
      <xdr:rowOff>146303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7</xdr:row>
      <xdr:rowOff>0</xdr:rowOff>
    </xdr:from>
    <xdr:to>
      <xdr:col>18</xdr:col>
      <xdr:colOff>552450</xdr:colOff>
      <xdr:row>17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352425</xdr:colOff>
      <xdr:row>28</xdr:row>
      <xdr:rowOff>9525</xdr:rowOff>
    </xdr:from>
    <xdr:to>
      <xdr:col>19</xdr:col>
      <xdr:colOff>257175</xdr:colOff>
      <xdr:row>39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W203"/>
  <sheetViews>
    <sheetView tabSelected="1" topLeftCell="AC118" zoomScale="70" zoomScaleNormal="70" workbookViewId="0">
      <selection activeCell="AP135" sqref="AP135"/>
    </sheetView>
  </sheetViews>
  <sheetFormatPr defaultColWidth="18.7109375" defaultRowHeight="15"/>
  <sheetData>
    <row r="1" spans="1:49" ht="21">
      <c r="A1" s="32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1" t="s">
        <v>1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 t="s">
        <v>2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3" t="s">
        <v>3</v>
      </c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</row>
    <row r="2" spans="1:49">
      <c r="A2" s="32"/>
      <c r="B2" s="84" t="s">
        <v>90</v>
      </c>
      <c r="C2" s="85"/>
      <c r="D2" s="84" t="s">
        <v>91</v>
      </c>
      <c r="E2" s="85"/>
      <c r="F2" s="84" t="s">
        <v>92</v>
      </c>
      <c r="G2" s="85"/>
      <c r="H2" s="84" t="s">
        <v>93</v>
      </c>
      <c r="I2" s="85"/>
      <c r="J2" s="84" t="s">
        <v>94</v>
      </c>
      <c r="K2" s="85"/>
      <c r="L2" s="84" t="s">
        <v>95</v>
      </c>
      <c r="M2" s="85"/>
      <c r="N2" s="79" t="s">
        <v>96</v>
      </c>
      <c r="O2" s="80"/>
      <c r="P2" s="79" t="s">
        <v>97</v>
      </c>
      <c r="Q2" s="80"/>
      <c r="R2" s="79" t="s">
        <v>98</v>
      </c>
      <c r="S2" s="80"/>
      <c r="T2" s="79" t="s">
        <v>99</v>
      </c>
      <c r="U2" s="80"/>
      <c r="V2" s="79" t="s">
        <v>100</v>
      </c>
      <c r="W2" s="80"/>
      <c r="X2" s="79" t="s">
        <v>101</v>
      </c>
      <c r="Y2" s="80"/>
      <c r="Z2" s="77" t="s">
        <v>102</v>
      </c>
      <c r="AA2" s="78"/>
      <c r="AB2" s="77" t="s">
        <v>103</v>
      </c>
      <c r="AC2" s="78"/>
      <c r="AD2" s="77" t="s">
        <v>104</v>
      </c>
      <c r="AE2" s="78"/>
      <c r="AF2" s="77" t="s">
        <v>105</v>
      </c>
      <c r="AG2" s="78"/>
      <c r="AH2" s="77" t="s">
        <v>106</v>
      </c>
      <c r="AI2" s="78"/>
      <c r="AJ2" s="77" t="s">
        <v>107</v>
      </c>
      <c r="AK2" s="78"/>
      <c r="AL2" s="75" t="s">
        <v>108</v>
      </c>
      <c r="AM2" s="76"/>
      <c r="AN2" s="75" t="s">
        <v>109</v>
      </c>
      <c r="AO2" s="76"/>
      <c r="AP2" s="75" t="s">
        <v>110</v>
      </c>
      <c r="AQ2" s="76"/>
      <c r="AR2" s="75" t="s">
        <v>111</v>
      </c>
      <c r="AS2" s="76"/>
      <c r="AT2" s="75" t="s">
        <v>112</v>
      </c>
      <c r="AU2" s="76"/>
      <c r="AV2" s="75" t="s">
        <v>113</v>
      </c>
      <c r="AW2" s="76"/>
    </row>
    <row r="3" spans="1:49">
      <c r="A3" s="32"/>
      <c r="B3" s="33" t="s">
        <v>64</v>
      </c>
      <c r="C3" s="34">
        <v>0</v>
      </c>
      <c r="D3" s="34" t="s">
        <v>65</v>
      </c>
      <c r="E3" s="34">
        <v>15</v>
      </c>
      <c r="F3" s="34" t="s">
        <v>66</v>
      </c>
      <c r="G3" s="34">
        <v>30</v>
      </c>
      <c r="H3" s="34" t="s">
        <v>67</v>
      </c>
      <c r="I3" s="34">
        <v>45</v>
      </c>
      <c r="J3" s="34" t="s">
        <v>68</v>
      </c>
      <c r="K3" s="34">
        <v>60</v>
      </c>
      <c r="L3" s="34" t="s">
        <v>69</v>
      </c>
      <c r="M3" s="34">
        <v>120</v>
      </c>
      <c r="N3" s="34" t="s">
        <v>70</v>
      </c>
      <c r="O3" s="34">
        <v>0</v>
      </c>
      <c r="P3" s="34" t="s">
        <v>71</v>
      </c>
      <c r="Q3" s="34">
        <v>15</v>
      </c>
      <c r="R3" s="34" t="s">
        <v>72</v>
      </c>
      <c r="S3" s="34">
        <v>30</v>
      </c>
      <c r="T3" s="34" t="s">
        <v>73</v>
      </c>
      <c r="U3" s="34">
        <v>45</v>
      </c>
      <c r="V3" s="34" t="s">
        <v>74</v>
      </c>
      <c r="W3" s="34">
        <v>60</v>
      </c>
      <c r="X3" s="53" t="s">
        <v>75</v>
      </c>
      <c r="Y3" s="53">
        <v>120</v>
      </c>
      <c r="Z3" s="34" t="s">
        <v>76</v>
      </c>
      <c r="AA3" s="34">
        <v>0</v>
      </c>
      <c r="AB3" s="34" t="s">
        <v>77</v>
      </c>
      <c r="AC3" s="34">
        <v>15</v>
      </c>
      <c r="AD3" s="34" t="s">
        <v>78</v>
      </c>
      <c r="AE3" s="34">
        <v>30</v>
      </c>
      <c r="AF3" s="34" t="s">
        <v>79</v>
      </c>
      <c r="AG3" s="34">
        <v>45</v>
      </c>
      <c r="AH3" s="34" t="s">
        <v>80</v>
      </c>
      <c r="AI3" s="34">
        <v>60</v>
      </c>
      <c r="AJ3" s="34" t="s">
        <v>81</v>
      </c>
      <c r="AK3" s="34">
        <v>120</v>
      </c>
      <c r="AL3" s="34" t="s">
        <v>82</v>
      </c>
      <c r="AM3" s="34">
        <v>0</v>
      </c>
      <c r="AN3" s="34" t="s">
        <v>83</v>
      </c>
      <c r="AO3" s="34">
        <v>15</v>
      </c>
      <c r="AP3" s="34" t="s">
        <v>84</v>
      </c>
      <c r="AQ3" s="34">
        <v>30</v>
      </c>
      <c r="AR3" s="34" t="s">
        <v>85</v>
      </c>
      <c r="AS3" s="34">
        <v>45</v>
      </c>
      <c r="AT3" s="34" t="s">
        <v>86</v>
      </c>
      <c r="AU3" s="34">
        <v>60</v>
      </c>
      <c r="AV3" s="34" t="s">
        <v>87</v>
      </c>
      <c r="AW3" s="34">
        <v>120</v>
      </c>
    </row>
    <row r="4" spans="1:49">
      <c r="A4" s="35" t="s">
        <v>8</v>
      </c>
      <c r="B4" s="47">
        <v>0.19500000000000001</v>
      </c>
      <c r="C4" s="36">
        <f>(B4/0.205*100)</f>
        <v>95.121951219512198</v>
      </c>
      <c r="D4" s="47">
        <v>0.21199999999999999</v>
      </c>
      <c r="E4" s="36">
        <f>(D4/0.205*100)</f>
        <v>103.41463414634147</v>
      </c>
      <c r="F4" s="47">
        <v>0.26300000000000001</v>
      </c>
      <c r="G4" s="36">
        <f>(F4/0.205*100)</f>
        <v>128.29268292682926</v>
      </c>
      <c r="H4" s="47">
        <v>0.27100000000000002</v>
      </c>
      <c r="I4" s="36">
        <f>(H4/0.205*100)</f>
        <v>132.19512195121951</v>
      </c>
      <c r="J4" s="47">
        <v>0.26300000000000001</v>
      </c>
      <c r="K4" s="36">
        <f>(J4/0.205*100)</f>
        <v>128.29268292682926</v>
      </c>
      <c r="L4" s="47">
        <v>0.23200000000000001</v>
      </c>
      <c r="M4" s="36">
        <f>(L4/0.205*100)</f>
        <v>113.17073170731709</v>
      </c>
      <c r="N4" s="43">
        <v>0.214</v>
      </c>
      <c r="O4" s="37">
        <f>(N4/0.254*100)</f>
        <v>84.251968503937007</v>
      </c>
      <c r="P4" s="43">
        <v>0.29099999999999998</v>
      </c>
      <c r="Q4" s="37">
        <f>(P4/0.254*100)</f>
        <v>114.56692913385827</v>
      </c>
      <c r="R4" s="43">
        <v>0.31</v>
      </c>
      <c r="S4" s="37">
        <f>(R4/0.254*100)</f>
        <v>122.04724409448819</v>
      </c>
      <c r="T4" s="43">
        <v>0.33800000000000002</v>
      </c>
      <c r="U4" s="37">
        <f>(T4/0.254*100)</f>
        <v>133.0708661417323</v>
      </c>
      <c r="V4" s="43">
        <v>0.317</v>
      </c>
      <c r="W4" s="37">
        <f>(V4/0.254*100)</f>
        <v>124.80314960629921</v>
      </c>
      <c r="X4" s="43">
        <v>0.27500000000000002</v>
      </c>
      <c r="Y4" s="37">
        <f>(X4/0.254*100)</f>
        <v>108.26771653543308</v>
      </c>
      <c r="Z4" s="48">
        <v>0.216</v>
      </c>
      <c r="AA4" s="38">
        <f>(Z4/0.257*100)</f>
        <v>84.046692607003891</v>
      </c>
      <c r="AB4" s="48">
        <v>0.28899999999999998</v>
      </c>
      <c r="AC4" s="38">
        <f>(AB4/0.257*100)</f>
        <v>112.45136186770428</v>
      </c>
      <c r="AD4" s="48">
        <v>0.27600000000000002</v>
      </c>
      <c r="AE4" s="38">
        <f>(AD4/0.257*100)</f>
        <v>107.39299610894942</v>
      </c>
      <c r="AF4" s="48">
        <v>0.35499999999999998</v>
      </c>
      <c r="AG4" s="38">
        <f>(AF4/0.257*100)</f>
        <v>138.13229571984436</v>
      </c>
      <c r="AH4" s="48">
        <v>0.33500000000000002</v>
      </c>
      <c r="AI4" s="38">
        <f>(AH4/0.257*100)</f>
        <v>130.35019455252919</v>
      </c>
      <c r="AJ4" s="48">
        <v>0.24099999999999999</v>
      </c>
      <c r="AK4" s="38">
        <f>(AJ4/0.257*100)</f>
        <v>93.774319066147854</v>
      </c>
      <c r="AL4" s="49">
        <v>0.221</v>
      </c>
      <c r="AM4" s="39">
        <f>(AL4/0.253*100)</f>
        <v>87.351778656126484</v>
      </c>
      <c r="AN4" s="49">
        <v>0.247</v>
      </c>
      <c r="AO4" s="39">
        <f>(AN4/0.253*100)</f>
        <v>97.628458498023718</v>
      </c>
      <c r="AP4" s="49">
        <v>0.29699999999999999</v>
      </c>
      <c r="AQ4" s="39">
        <f>(AP4/0.253*100)</f>
        <v>117.39130434782608</v>
      </c>
      <c r="AR4" s="49">
        <v>0.34100000000000003</v>
      </c>
      <c r="AS4" s="39">
        <f>(AR4/0.253*100)</f>
        <v>134.78260869565219</v>
      </c>
      <c r="AT4" s="49">
        <v>0.316</v>
      </c>
      <c r="AU4" s="39">
        <f>(AT4/0.253*100)</f>
        <v>124.90118577075097</v>
      </c>
      <c r="AV4" s="49">
        <v>0.22900000000000001</v>
      </c>
      <c r="AW4" s="39">
        <f>(AV4/0.253*100)</f>
        <v>90.51383399209486</v>
      </c>
    </row>
    <row r="5" spans="1:49">
      <c r="A5" s="35" t="s">
        <v>9</v>
      </c>
      <c r="B5" s="47">
        <v>0.23400000000000001</v>
      </c>
      <c r="C5" s="36">
        <f t="shared" ref="C5:C13" si="0">(B5/0.205*100)</f>
        <v>114.14634146341464</v>
      </c>
      <c r="D5" s="47">
        <v>0.373</v>
      </c>
      <c r="E5" s="36">
        <f t="shared" ref="E5:E13" si="1">(D5/0.205*100)</f>
        <v>181.95121951219514</v>
      </c>
      <c r="F5" s="47">
        <v>0.36599999999999999</v>
      </c>
      <c r="G5" s="36">
        <f t="shared" ref="G5:G13" si="2">(F5/0.205*100)</f>
        <v>178.53658536585365</v>
      </c>
      <c r="H5" s="47">
        <v>0.41199999999999998</v>
      </c>
      <c r="I5" s="36">
        <f t="shared" ref="I5:I13" si="3">(H5/0.205*100)</f>
        <v>200.97560975609755</v>
      </c>
      <c r="J5" s="47">
        <v>0.39800000000000002</v>
      </c>
      <c r="K5" s="36">
        <f t="shared" ref="K5:K13" si="4">(J5/0.205*100)</f>
        <v>194.14634146341464</v>
      </c>
      <c r="L5" s="47">
        <v>0.27300000000000002</v>
      </c>
      <c r="M5" s="36">
        <f t="shared" ref="M5:M13" si="5">(L5/0.205*100)</f>
        <v>133.17073170731709</v>
      </c>
      <c r="N5" s="43">
        <v>0.26600000000000001</v>
      </c>
      <c r="O5" s="37">
        <f>(N5/0.254*100)</f>
        <v>104.72440944881892</v>
      </c>
      <c r="P5" s="43">
        <v>0.33400000000000002</v>
      </c>
      <c r="Q5" s="37">
        <f>(P5/0.254*100)</f>
        <v>131.49606299212599</v>
      </c>
      <c r="R5" s="43">
        <v>0.38400000000000001</v>
      </c>
      <c r="S5" s="37">
        <f>(R5/0.254*100)</f>
        <v>151.18110236220471</v>
      </c>
      <c r="T5" s="43">
        <v>0.39800000000000002</v>
      </c>
      <c r="U5" s="37">
        <f>(T5/0.254*100)</f>
        <v>156.69291338582678</v>
      </c>
      <c r="V5" s="43">
        <v>0.37</v>
      </c>
      <c r="W5" s="37">
        <f>(V5/0.254*100)</f>
        <v>145.66929133858267</v>
      </c>
      <c r="X5" s="43">
        <v>0.35399999999999998</v>
      </c>
      <c r="Y5" s="37">
        <f>(X5/0.254*100)</f>
        <v>139.37007874015748</v>
      </c>
      <c r="Z5" s="48">
        <v>0.40699999999999997</v>
      </c>
      <c r="AA5" s="38">
        <f t="shared" ref="AA5:AA7" si="6">(Z5/0.257*100)</f>
        <v>158.3657587548638</v>
      </c>
      <c r="AB5" s="48">
        <v>0.46400000000000002</v>
      </c>
      <c r="AC5" s="38">
        <f t="shared" ref="AC5:AC7" si="7">(AB5/0.257*100)</f>
        <v>180.54474708171207</v>
      </c>
      <c r="AD5" s="48">
        <v>0.42399999999999999</v>
      </c>
      <c r="AE5" s="38">
        <f t="shared" ref="AE5:AE7" si="8">(AD5/0.257*100)</f>
        <v>164.98054474708169</v>
      </c>
      <c r="AF5" s="48">
        <v>0.439</v>
      </c>
      <c r="AG5" s="38">
        <f t="shared" ref="AG5:AG7" si="9">(AF5/0.257*100)</f>
        <v>170.8171206225681</v>
      </c>
      <c r="AH5" s="48">
        <v>0.43</v>
      </c>
      <c r="AI5" s="38">
        <f t="shared" ref="AI5:AI7" si="10">(AH5/0.257*100)</f>
        <v>167.31517509727624</v>
      </c>
      <c r="AJ5" s="48">
        <v>0.46800000000000003</v>
      </c>
      <c r="AK5" s="38">
        <f t="shared" ref="AK5:AK7" si="11">(AJ5/0.257*100)</f>
        <v>182.1011673151751</v>
      </c>
      <c r="AL5" s="44">
        <v>0.30499999999999999</v>
      </c>
      <c r="AM5" s="40">
        <f>(AL5/0.259*100)</f>
        <v>117.76061776061775</v>
      </c>
      <c r="AN5" s="44">
        <v>0.35699999999999998</v>
      </c>
      <c r="AO5" s="40">
        <f>(AN5/0.259*100)</f>
        <v>137.83783783783784</v>
      </c>
      <c r="AP5" s="44">
        <v>0.45400000000000001</v>
      </c>
      <c r="AQ5" s="40">
        <f>(AP5/0.259*100)</f>
        <v>175.28957528957528</v>
      </c>
      <c r="AR5" s="44">
        <v>0.42399999999999999</v>
      </c>
      <c r="AS5" s="40">
        <f>(AR5/0.259*100)</f>
        <v>163.70656370656368</v>
      </c>
      <c r="AT5" s="44">
        <v>0.435</v>
      </c>
      <c r="AU5" s="40">
        <f>(AT5/0.259*100)</f>
        <v>167.95366795366795</v>
      </c>
      <c r="AV5" s="44">
        <v>0.313</v>
      </c>
      <c r="AW5" s="40">
        <f>(AV5/0.259*100)</f>
        <v>120.84942084942085</v>
      </c>
    </row>
    <row r="6" spans="1:49">
      <c r="A6" s="35" t="s">
        <v>10</v>
      </c>
      <c r="B6" s="47">
        <v>0.20799999999999999</v>
      </c>
      <c r="C6" s="36">
        <f t="shared" si="0"/>
        <v>101.46341463414635</v>
      </c>
      <c r="D6" s="47">
        <v>0.20399999999999999</v>
      </c>
      <c r="E6" s="36">
        <f t="shared" si="1"/>
        <v>99.512195121951223</v>
      </c>
      <c r="F6" s="47">
        <v>0.27900000000000003</v>
      </c>
      <c r="G6" s="36">
        <f t="shared" si="2"/>
        <v>136.09756097560975</v>
      </c>
      <c r="H6" s="47">
        <v>0.3</v>
      </c>
      <c r="I6" s="36">
        <f t="shared" si="3"/>
        <v>146.34146341463415</v>
      </c>
      <c r="J6" s="47">
        <v>0.48</v>
      </c>
      <c r="K6" s="36">
        <f t="shared" si="4"/>
        <v>234.14634146341461</v>
      </c>
      <c r="L6" s="47">
        <v>0.43</v>
      </c>
      <c r="M6" s="36">
        <f t="shared" si="5"/>
        <v>209.7560975609756</v>
      </c>
      <c r="N6" s="50">
        <v>0.249</v>
      </c>
      <c r="O6" s="41">
        <f>(N6/0.25*100)</f>
        <v>99.6</v>
      </c>
      <c r="P6" s="50">
        <v>0.246</v>
      </c>
      <c r="Q6" s="41">
        <f>(P6/0.25*100)</f>
        <v>98.4</v>
      </c>
      <c r="R6" s="50">
        <v>0.27600000000000002</v>
      </c>
      <c r="S6" s="41">
        <f>(R6/0.25*100)</f>
        <v>110.4</v>
      </c>
      <c r="T6" s="50">
        <v>0.26500000000000001</v>
      </c>
      <c r="U6" s="41">
        <f>(T6/0.25*100)</f>
        <v>106</v>
      </c>
      <c r="V6" s="50">
        <v>0.27600000000000002</v>
      </c>
      <c r="W6" s="41">
        <f>(V6/0.25*100)</f>
        <v>110.4</v>
      </c>
      <c r="X6" s="50">
        <v>0.29399999999999998</v>
      </c>
      <c r="Y6" s="41">
        <f>(X6/0.25*100)</f>
        <v>117.6</v>
      </c>
      <c r="Z6" s="48">
        <v>0.249</v>
      </c>
      <c r="AA6" s="38">
        <f t="shared" si="6"/>
        <v>96.887159533073927</v>
      </c>
      <c r="AB6" s="48">
        <v>0.33400000000000002</v>
      </c>
      <c r="AC6" s="38">
        <f t="shared" si="7"/>
        <v>129.96108949416342</v>
      </c>
      <c r="AD6" s="48">
        <v>0.30599999999999999</v>
      </c>
      <c r="AE6" s="38">
        <f t="shared" si="8"/>
        <v>119.06614785992218</v>
      </c>
      <c r="AF6" s="48">
        <v>0.35399999999999998</v>
      </c>
      <c r="AG6" s="38">
        <f t="shared" si="9"/>
        <v>137.74319066147859</v>
      </c>
      <c r="AH6" s="48">
        <v>0.315</v>
      </c>
      <c r="AI6" s="38">
        <f t="shared" si="10"/>
        <v>122.56809338521401</v>
      </c>
      <c r="AJ6" s="48">
        <v>0.33500000000000002</v>
      </c>
      <c r="AK6" s="38">
        <f t="shared" si="11"/>
        <v>130.35019455252919</v>
      </c>
      <c r="AL6" s="49">
        <v>0.22</v>
      </c>
      <c r="AM6" s="39">
        <f>(AL6/0.253*100)</f>
        <v>86.956521739130437</v>
      </c>
      <c r="AN6" s="49">
        <v>0.29099999999999998</v>
      </c>
      <c r="AO6" s="39">
        <f>(AN6/0.253*100)</f>
        <v>115.01976284584981</v>
      </c>
      <c r="AP6" s="49">
        <v>0.27400000000000002</v>
      </c>
      <c r="AQ6" s="39">
        <f>(AP6/0.253*100)</f>
        <v>108.300395256917</v>
      </c>
      <c r="AR6" s="49">
        <v>0.32700000000000001</v>
      </c>
      <c r="AS6" s="39">
        <f>(AR6/0.253*100)</f>
        <v>129.24901185770753</v>
      </c>
      <c r="AT6" s="49">
        <v>0.28599999999999998</v>
      </c>
      <c r="AU6" s="39">
        <f>(AT6/0.253*100)</f>
        <v>113.04347826086956</v>
      </c>
      <c r="AV6" s="49">
        <v>0.25</v>
      </c>
      <c r="AW6" s="39">
        <f>(AV6/0.253*100)</f>
        <v>98.814229249011859</v>
      </c>
    </row>
    <row r="7" spans="1:49">
      <c r="A7" s="35" t="s">
        <v>11</v>
      </c>
      <c r="B7" s="51">
        <v>0.19</v>
      </c>
      <c r="C7" s="42">
        <f>(B7/0.238*100)</f>
        <v>79.831932773109244</v>
      </c>
      <c r="D7" s="51">
        <v>0.27600000000000002</v>
      </c>
      <c r="E7" s="42">
        <f>(D7/0.238*100)</f>
        <v>115.96638655462186</v>
      </c>
      <c r="F7" s="51">
        <v>0.35</v>
      </c>
      <c r="G7" s="42">
        <f>(F7/0.238*100)</f>
        <v>147.05882352941174</v>
      </c>
      <c r="H7" s="51">
        <v>0.36199999999999999</v>
      </c>
      <c r="I7" s="42">
        <f>(H7/0.238*100)</f>
        <v>152.10084033613444</v>
      </c>
      <c r="J7" s="51">
        <v>0.30499999999999999</v>
      </c>
      <c r="K7" s="42">
        <f>(J7/0.238*100)</f>
        <v>128.1512605042017</v>
      </c>
      <c r="L7" s="51">
        <v>0.255</v>
      </c>
      <c r="M7" s="42">
        <f>(L7/0.238*100)</f>
        <v>107.14285714285714</v>
      </c>
      <c r="N7" s="50">
        <v>0.246</v>
      </c>
      <c r="O7" s="41">
        <f t="shared" ref="O7:O16" si="12">(N7/0.25*100)</f>
        <v>98.4</v>
      </c>
      <c r="P7" s="50">
        <v>0.29099999999999998</v>
      </c>
      <c r="Q7" s="41">
        <f t="shared" ref="Q7:Q16" si="13">(P7/0.25*100)</f>
        <v>116.39999999999999</v>
      </c>
      <c r="R7" s="50">
        <v>0.36299999999999999</v>
      </c>
      <c r="S7" s="41">
        <f t="shared" ref="S7:S16" si="14">(R7/0.25*100)</f>
        <v>145.19999999999999</v>
      </c>
      <c r="T7" s="50">
        <v>0.29099999999999998</v>
      </c>
      <c r="U7" s="41">
        <f t="shared" ref="U7:U16" si="15">(T7/0.25*100)</f>
        <v>116.39999999999999</v>
      </c>
      <c r="V7" s="50">
        <v>0.27300000000000002</v>
      </c>
      <c r="W7" s="41">
        <f t="shared" ref="W7:W16" si="16">(V7/0.25*100)</f>
        <v>109.2</v>
      </c>
      <c r="X7" s="50">
        <v>0.27600000000000002</v>
      </c>
      <c r="Y7" s="41">
        <f t="shared" ref="Y7:Y16" si="17">(X7/0.25*100)</f>
        <v>110.4</v>
      </c>
      <c r="Z7" s="48">
        <v>0.25600000000000001</v>
      </c>
      <c r="AA7" s="38">
        <f t="shared" si="6"/>
        <v>99.610894941634243</v>
      </c>
      <c r="AB7" s="48">
        <v>0.312</v>
      </c>
      <c r="AC7" s="38">
        <f t="shared" si="7"/>
        <v>121.40077821011673</v>
      </c>
      <c r="AD7" s="48">
        <v>0.36699999999999999</v>
      </c>
      <c r="AE7" s="38">
        <f t="shared" si="8"/>
        <v>142.80155642023345</v>
      </c>
      <c r="AF7" s="48">
        <v>0.372</v>
      </c>
      <c r="AG7" s="38">
        <f t="shared" si="9"/>
        <v>144.74708171206225</v>
      </c>
      <c r="AH7" s="48">
        <v>0.32700000000000001</v>
      </c>
      <c r="AI7" s="38">
        <f t="shared" si="10"/>
        <v>127.2373540856031</v>
      </c>
      <c r="AJ7" s="48">
        <v>0.28199999999999997</v>
      </c>
      <c r="AK7" s="38">
        <f t="shared" si="11"/>
        <v>109.72762645914396</v>
      </c>
      <c r="AL7" s="49">
        <v>0.17899999999999999</v>
      </c>
      <c r="AM7" s="39">
        <f>(AL7/0.253*100)</f>
        <v>70.750988142292485</v>
      </c>
      <c r="AN7" s="49">
        <v>0.28599999999999998</v>
      </c>
      <c r="AO7" s="39">
        <f>(AN7/0.253*100)</f>
        <v>113.04347826086956</v>
      </c>
      <c r="AP7" s="49">
        <v>0.378</v>
      </c>
      <c r="AQ7" s="39">
        <f>(AP7/0.253*100)</f>
        <v>149.40711462450594</v>
      </c>
      <c r="AR7" s="49">
        <v>0.34200000000000003</v>
      </c>
      <c r="AS7" s="39">
        <f>(AR7/0.253*100)</f>
        <v>135.17786561264825</v>
      </c>
      <c r="AT7" s="49">
        <v>0.33100000000000002</v>
      </c>
      <c r="AU7" s="39">
        <f>(AT7/0.253*100)</f>
        <v>130.83003952569169</v>
      </c>
      <c r="AV7" s="49">
        <v>0.27500000000000002</v>
      </c>
      <c r="AW7" s="39">
        <f>(AV7/0.253*100)</f>
        <v>108.69565217391306</v>
      </c>
    </row>
    <row r="8" spans="1:49">
      <c r="A8" s="35" t="s">
        <v>12</v>
      </c>
      <c r="B8" s="51">
        <v>0.20200000000000001</v>
      </c>
      <c r="C8" s="42">
        <f t="shared" ref="C8:C11" si="18">(B8/0.238*100)</f>
        <v>84.873949579831944</v>
      </c>
      <c r="D8" s="51">
        <v>0.246</v>
      </c>
      <c r="E8" s="42">
        <f t="shared" ref="E8:E11" si="19">(D8/0.238*100)</f>
        <v>103.36134453781514</v>
      </c>
      <c r="F8" s="51">
        <v>0.29299999999999998</v>
      </c>
      <c r="G8" s="42">
        <f t="shared" ref="G8:G11" si="20">(F8/0.238*100)</f>
        <v>123.109243697479</v>
      </c>
      <c r="H8" s="51">
        <v>0.376</v>
      </c>
      <c r="I8" s="42">
        <f t="shared" ref="I8:I11" si="21">(H8/0.238*100)</f>
        <v>157.98319327731093</v>
      </c>
      <c r="J8" s="51">
        <v>0.33600000000000002</v>
      </c>
      <c r="K8" s="42">
        <f t="shared" ref="K8:K11" si="22">(J8/0.238*100)</f>
        <v>141.1764705882353</v>
      </c>
      <c r="L8" s="51">
        <v>0.26300000000000001</v>
      </c>
      <c r="M8" s="42">
        <f t="shared" ref="M8:M11" si="23">(L8/0.238*100)</f>
        <v>110.50420168067228</v>
      </c>
      <c r="N8" s="50">
        <v>0.25700000000000001</v>
      </c>
      <c r="O8" s="41">
        <f t="shared" si="12"/>
        <v>102.8</v>
      </c>
      <c r="P8" s="50">
        <v>0.26500000000000001</v>
      </c>
      <c r="Q8" s="41">
        <f t="shared" si="13"/>
        <v>106</v>
      </c>
      <c r="R8" s="50">
        <v>0.29199999999999998</v>
      </c>
      <c r="S8" s="41">
        <f t="shared" si="14"/>
        <v>116.8</v>
      </c>
      <c r="T8" s="50">
        <v>0.35499999999999998</v>
      </c>
      <c r="U8" s="41">
        <f t="shared" si="15"/>
        <v>142</v>
      </c>
      <c r="V8" s="50">
        <v>0.33100000000000002</v>
      </c>
      <c r="W8" s="41">
        <f t="shared" si="16"/>
        <v>132.4</v>
      </c>
      <c r="X8" s="50">
        <v>0.29199999999999998</v>
      </c>
      <c r="Y8" s="41">
        <f t="shared" si="17"/>
        <v>116.8</v>
      </c>
      <c r="Z8" s="43">
        <v>0.23</v>
      </c>
      <c r="AA8" s="37">
        <f>(Z8/0.254*100)</f>
        <v>90.551181102362207</v>
      </c>
      <c r="AB8" s="43">
        <v>0.252</v>
      </c>
      <c r="AC8" s="37">
        <f>(AB8/0.254*100)</f>
        <v>99.212598425196859</v>
      </c>
      <c r="AD8" s="43">
        <v>0.29499999999999998</v>
      </c>
      <c r="AE8" s="37">
        <f>(AD8/0.254*100)</f>
        <v>116.14173228346456</v>
      </c>
      <c r="AF8" s="43">
        <v>0.308</v>
      </c>
      <c r="AG8" s="37">
        <f>(AF8/0.254*100)</f>
        <v>121.25984251968505</v>
      </c>
      <c r="AH8" s="43">
        <v>0.29299999999999998</v>
      </c>
      <c r="AI8" s="37">
        <f>(AH8/0.254*100)</f>
        <v>115.35433070866141</v>
      </c>
      <c r="AJ8" s="43">
        <v>0.28499999999999998</v>
      </c>
      <c r="AK8" s="37">
        <f>(AJ8/0.254*100)</f>
        <v>112.2047244094488</v>
      </c>
      <c r="AL8" s="44">
        <v>0.23400000000000001</v>
      </c>
      <c r="AM8" s="40">
        <f>(AL8/0.259*100)</f>
        <v>90.34749034749035</v>
      </c>
      <c r="AN8" s="44">
        <v>0.25700000000000001</v>
      </c>
      <c r="AO8" s="40">
        <f>(AN8/0.259*100)</f>
        <v>99.227799227799224</v>
      </c>
      <c r="AP8" s="44">
        <v>0.33100000000000002</v>
      </c>
      <c r="AQ8" s="40">
        <f>(AP8/0.259*100)</f>
        <v>127.79922779922781</v>
      </c>
      <c r="AR8" s="44">
        <v>0.29199999999999998</v>
      </c>
      <c r="AS8" s="40">
        <f>(AR8/0.259*100)</f>
        <v>112.74131274131274</v>
      </c>
      <c r="AT8" s="44">
        <v>0.29099999999999998</v>
      </c>
      <c r="AU8" s="40">
        <f>(AT8/0.259*100)</f>
        <v>112.35521235521236</v>
      </c>
      <c r="AV8" s="44">
        <v>0.29599999999999999</v>
      </c>
      <c r="AW8" s="40">
        <f>(AV8/0.259*100)</f>
        <v>114.28571428571428</v>
      </c>
    </row>
    <row r="9" spans="1:49">
      <c r="A9" s="35" t="s">
        <v>13</v>
      </c>
      <c r="B9" s="51">
        <v>0.20699999999999999</v>
      </c>
      <c r="C9" s="42">
        <f t="shared" si="18"/>
        <v>86.974789915966383</v>
      </c>
      <c r="D9" s="51">
        <v>0.25900000000000001</v>
      </c>
      <c r="E9" s="42">
        <f t="shared" si="19"/>
        <v>108.82352941176472</v>
      </c>
      <c r="F9" s="51">
        <v>0.30199999999999999</v>
      </c>
      <c r="G9" s="42">
        <f t="shared" si="20"/>
        <v>126.890756302521</v>
      </c>
      <c r="H9" s="51">
        <v>0.35199999999999998</v>
      </c>
      <c r="I9" s="42">
        <f t="shared" si="21"/>
        <v>147.89915966386556</v>
      </c>
      <c r="J9" s="51">
        <v>0.33300000000000002</v>
      </c>
      <c r="K9" s="42">
        <f t="shared" si="22"/>
        <v>139.91596638655463</v>
      </c>
      <c r="L9" s="51">
        <v>0.26100000000000001</v>
      </c>
      <c r="M9" s="42">
        <f t="shared" si="23"/>
        <v>109.6638655462185</v>
      </c>
      <c r="N9" s="43">
        <v>0.22900000000000001</v>
      </c>
      <c r="O9" s="37">
        <f>(N9/0.254*100)</f>
        <v>90.157480314960637</v>
      </c>
      <c r="P9" s="43">
        <v>0.25600000000000001</v>
      </c>
      <c r="Q9" s="37">
        <f>(P9/0.254*100)</f>
        <v>100.78740157480314</v>
      </c>
      <c r="R9" s="43">
        <v>0.315</v>
      </c>
      <c r="S9" s="37">
        <f>(R9/0.254*100)</f>
        <v>124.01574803149606</v>
      </c>
      <c r="T9" s="43">
        <v>0.34499999999999997</v>
      </c>
      <c r="U9" s="37">
        <f>(T9/0.254*100)</f>
        <v>135.82677165354329</v>
      </c>
      <c r="V9" s="43">
        <v>0.31</v>
      </c>
      <c r="W9" s="37">
        <f>(V9/0.254*100)</f>
        <v>122.04724409448819</v>
      </c>
      <c r="X9" s="43">
        <v>0.26900000000000002</v>
      </c>
      <c r="Y9" s="37">
        <f>(X9/0.254*100)</f>
        <v>105.90551181102363</v>
      </c>
      <c r="Z9" s="48">
        <v>0.27900000000000003</v>
      </c>
      <c r="AA9" s="38">
        <f>(Z9/0.257*100)</f>
        <v>108.5603112840467</v>
      </c>
      <c r="AB9" s="48">
        <v>0.35499999999999998</v>
      </c>
      <c r="AC9" s="38">
        <f>(AB9/0.257*100)</f>
        <v>138.13229571984436</v>
      </c>
      <c r="AD9" s="48">
        <v>0.316</v>
      </c>
      <c r="AE9" s="38">
        <f>(AD9/0.257*100)</f>
        <v>122.95719844357977</v>
      </c>
      <c r="AF9" s="48">
        <v>0.34200000000000003</v>
      </c>
      <c r="AG9" s="38">
        <f>(AF9/0.257*100)</f>
        <v>133.0739299610895</v>
      </c>
      <c r="AH9" s="48">
        <v>0.32400000000000001</v>
      </c>
      <c r="AI9" s="38">
        <f>(AH9/0.257*100)</f>
        <v>126.07003891050583</v>
      </c>
      <c r="AJ9" s="48">
        <v>0.27</v>
      </c>
      <c r="AK9" s="38">
        <f>(AJ9/0.257*100)</f>
        <v>105.05836575875487</v>
      </c>
      <c r="AL9" s="44">
        <v>0.22500000000000001</v>
      </c>
      <c r="AM9" s="40">
        <f>(AL9/0.259*100)</f>
        <v>86.872586872586879</v>
      </c>
      <c r="AN9" s="44">
        <v>0.252</v>
      </c>
      <c r="AO9" s="40">
        <f>(AN9/0.259*100)</f>
        <v>97.297297297297291</v>
      </c>
      <c r="AP9" s="44">
        <v>0.32</v>
      </c>
      <c r="AQ9" s="40">
        <f>(AP9/0.259*100)</f>
        <v>123.55212355212355</v>
      </c>
      <c r="AR9" s="44">
        <v>0.34</v>
      </c>
      <c r="AS9" s="40">
        <f>(AR9/0.259*100)</f>
        <v>131.27413127413126</v>
      </c>
      <c r="AT9" s="44">
        <v>0.33100000000000002</v>
      </c>
      <c r="AU9" s="40">
        <f>(AT9/0.259*100)</f>
        <v>127.79922779922781</v>
      </c>
      <c r="AV9" s="44">
        <v>0.32700000000000001</v>
      </c>
      <c r="AW9" s="40">
        <f>(AV9/0.259*100)</f>
        <v>126.25482625482624</v>
      </c>
    </row>
    <row r="10" spans="1:49">
      <c r="A10" s="35" t="s">
        <v>14</v>
      </c>
      <c r="B10" s="51">
        <v>0.23599999999999999</v>
      </c>
      <c r="C10" s="42">
        <f t="shared" si="18"/>
        <v>99.159663865546221</v>
      </c>
      <c r="D10" s="51">
        <v>0.317</v>
      </c>
      <c r="E10" s="42">
        <f t="shared" si="19"/>
        <v>133.19327731092437</v>
      </c>
      <c r="F10" s="51">
        <v>0.33800000000000002</v>
      </c>
      <c r="G10" s="42">
        <f t="shared" si="20"/>
        <v>142.01680672268907</v>
      </c>
      <c r="H10" s="51">
        <v>0.34499999999999997</v>
      </c>
      <c r="I10" s="42">
        <f t="shared" si="21"/>
        <v>144.9579831932773</v>
      </c>
      <c r="J10" s="51">
        <v>0.36199999999999999</v>
      </c>
      <c r="K10" s="42">
        <f t="shared" si="22"/>
        <v>152.10084033613444</v>
      </c>
      <c r="L10" s="51">
        <v>0.28199999999999997</v>
      </c>
      <c r="M10" s="42">
        <f t="shared" si="23"/>
        <v>118.4873949579832</v>
      </c>
      <c r="N10" s="50">
        <v>0.26600000000000001</v>
      </c>
      <c r="O10" s="41">
        <f t="shared" si="12"/>
        <v>106.4</v>
      </c>
      <c r="P10" s="50">
        <v>0.39700000000000002</v>
      </c>
      <c r="Q10" s="41">
        <f t="shared" si="13"/>
        <v>158.80000000000001</v>
      </c>
      <c r="R10" s="50">
        <v>0.44400000000000001</v>
      </c>
      <c r="S10" s="41">
        <f t="shared" si="14"/>
        <v>177.6</v>
      </c>
      <c r="T10" s="50">
        <v>0.34399999999999997</v>
      </c>
      <c r="U10" s="41">
        <f t="shared" si="15"/>
        <v>137.6</v>
      </c>
      <c r="V10" s="50">
        <v>0.33300000000000002</v>
      </c>
      <c r="W10" s="41">
        <f t="shared" si="16"/>
        <v>133.20000000000002</v>
      </c>
      <c r="X10" s="50">
        <v>0.26600000000000001</v>
      </c>
      <c r="Y10" s="41">
        <f t="shared" si="17"/>
        <v>106.4</v>
      </c>
      <c r="Z10" s="48">
        <v>0.25600000000000001</v>
      </c>
      <c r="AA10" s="38">
        <f t="shared" ref="AA10:AA17" si="24">(Z10/0.257*100)</f>
        <v>99.610894941634243</v>
      </c>
      <c r="AB10" s="48">
        <v>0.317</v>
      </c>
      <c r="AC10" s="38">
        <f t="shared" ref="AC10:AC17" si="25">(AB10/0.257*100)</f>
        <v>123.34630350194553</v>
      </c>
      <c r="AD10" s="48">
        <v>0.33200000000000002</v>
      </c>
      <c r="AE10" s="38">
        <f t="shared" ref="AE10:AE17" si="26">(AD10/0.257*100)</f>
        <v>129.1828793774319</v>
      </c>
      <c r="AF10" s="48">
        <v>0.36099999999999999</v>
      </c>
      <c r="AG10" s="38">
        <f t="shared" ref="AG10:AG17" si="27">(AF10/0.257*100)</f>
        <v>140.46692607003891</v>
      </c>
      <c r="AH10" s="48">
        <v>0.375</v>
      </c>
      <c r="AI10" s="38">
        <f t="shared" ref="AI10:AI17" si="28">(AH10/0.257*100)</f>
        <v>145.91439688715951</v>
      </c>
      <c r="AJ10" s="48">
        <v>0.35399999999999998</v>
      </c>
      <c r="AK10" s="38">
        <f t="shared" ref="AK10:AK17" si="29">(AJ10/0.257*100)</f>
        <v>137.74319066147859</v>
      </c>
      <c r="AL10" s="49">
        <v>0.26400000000000001</v>
      </c>
      <c r="AM10" s="39">
        <f>(AL10/0.253*100)</f>
        <v>104.34782608695652</v>
      </c>
      <c r="AN10" s="49">
        <v>0.30099999999999999</v>
      </c>
      <c r="AO10" s="39">
        <f>(AN10/0.253*100)</f>
        <v>118.97233201581028</v>
      </c>
      <c r="AP10" s="49">
        <v>0.34100000000000003</v>
      </c>
      <c r="AQ10" s="39">
        <f>(AP10/0.253*100)</f>
        <v>134.78260869565219</v>
      </c>
      <c r="AR10" s="49">
        <v>0.34399999999999997</v>
      </c>
      <c r="AS10" s="39">
        <f>(AR10/0.253*100)</f>
        <v>135.96837944664031</v>
      </c>
      <c r="AT10" s="49">
        <v>0.34100000000000003</v>
      </c>
      <c r="AU10" s="39">
        <f>(AT10/0.253*100)</f>
        <v>134.78260869565219</v>
      </c>
      <c r="AV10" s="49">
        <v>0.28799999999999998</v>
      </c>
      <c r="AW10" s="39">
        <f>(AV10/0.253*100)</f>
        <v>113.83399209486164</v>
      </c>
    </row>
    <row r="11" spans="1:49">
      <c r="A11" s="35" t="s">
        <v>15</v>
      </c>
      <c r="B11" s="51">
        <v>0.221</v>
      </c>
      <c r="C11" s="42">
        <f t="shared" si="18"/>
        <v>92.857142857142861</v>
      </c>
      <c r="D11" s="51">
        <v>0.26200000000000001</v>
      </c>
      <c r="E11" s="42">
        <f t="shared" si="19"/>
        <v>110.08403361344538</v>
      </c>
      <c r="F11" s="51">
        <v>0.34499999999999997</v>
      </c>
      <c r="G11" s="42">
        <f t="shared" si="20"/>
        <v>144.9579831932773</v>
      </c>
      <c r="H11" s="51">
        <v>0.33400000000000002</v>
      </c>
      <c r="I11" s="42">
        <f t="shared" si="21"/>
        <v>140.33613445378151</v>
      </c>
      <c r="J11" s="51">
        <v>0.28499999999999998</v>
      </c>
      <c r="K11" s="42">
        <f t="shared" si="22"/>
        <v>119.74789915966386</v>
      </c>
      <c r="L11" s="51">
        <v>0.27600000000000002</v>
      </c>
      <c r="M11" s="42">
        <f t="shared" si="23"/>
        <v>115.96638655462186</v>
      </c>
      <c r="N11" s="43">
        <v>0.24099999999999999</v>
      </c>
      <c r="O11" s="37">
        <f>(N11/0.254*100)</f>
        <v>94.881889763779526</v>
      </c>
      <c r="P11" s="43">
        <v>0.26200000000000001</v>
      </c>
      <c r="Q11" s="37">
        <f>(P11/0.254*100)</f>
        <v>103.14960629921259</v>
      </c>
      <c r="R11" s="43">
        <v>0.33</v>
      </c>
      <c r="S11" s="37">
        <f>(R11/0.254*100)</f>
        <v>129.9212598425197</v>
      </c>
      <c r="T11" s="43">
        <v>0.34799999999999998</v>
      </c>
      <c r="U11" s="37">
        <f>(T11/0.254*100)</f>
        <v>137.007874015748</v>
      </c>
      <c r="V11" s="43">
        <v>0.28199999999999997</v>
      </c>
      <c r="W11" s="37">
        <f>(V11/0.254*100)</f>
        <v>111.02362204724407</v>
      </c>
      <c r="X11" s="43">
        <v>0.26700000000000002</v>
      </c>
      <c r="Y11" s="37">
        <f>(X11/0.254*100)</f>
        <v>105.11811023622049</v>
      </c>
      <c r="Z11" s="48">
        <v>0.25600000000000001</v>
      </c>
      <c r="AA11" s="38">
        <f t="shared" si="24"/>
        <v>99.610894941634243</v>
      </c>
      <c r="AB11" s="48">
        <v>0.26600000000000001</v>
      </c>
      <c r="AC11" s="38">
        <f t="shared" si="25"/>
        <v>103.50194552529184</v>
      </c>
      <c r="AD11" s="48">
        <v>0.36399999999999999</v>
      </c>
      <c r="AE11" s="38">
        <f t="shared" si="26"/>
        <v>141.63424124513617</v>
      </c>
      <c r="AF11" s="48">
        <v>0.29599999999999999</v>
      </c>
      <c r="AG11" s="38">
        <f t="shared" si="27"/>
        <v>115.17509727626458</v>
      </c>
      <c r="AH11" s="48">
        <v>0.25700000000000001</v>
      </c>
      <c r="AI11" s="38">
        <f t="shared" si="28"/>
        <v>100</v>
      </c>
      <c r="AJ11" s="48">
        <v>0.28699999999999998</v>
      </c>
      <c r="AK11" s="38">
        <f t="shared" si="29"/>
        <v>111.67315175097275</v>
      </c>
      <c r="AL11" s="44">
        <v>0.25600000000000001</v>
      </c>
      <c r="AM11" s="40">
        <f>(AL11/0.259*100)</f>
        <v>98.841698841698843</v>
      </c>
      <c r="AN11" s="44">
        <v>0.27500000000000002</v>
      </c>
      <c r="AO11" s="40">
        <f t="shared" ref="AO11" si="30">(AN11/0.259*100)</f>
        <v>106.17760617760619</v>
      </c>
      <c r="AP11" s="44">
        <v>0.35</v>
      </c>
      <c r="AQ11" s="40">
        <f>(AP11/0.259*100)</f>
        <v>135.13513513513513</v>
      </c>
      <c r="AR11" s="44">
        <v>0.311</v>
      </c>
      <c r="AS11" s="40">
        <f>(AR11/0.259*100)</f>
        <v>120.07722007722008</v>
      </c>
      <c r="AT11" s="44">
        <v>0.29799999999999999</v>
      </c>
      <c r="AU11" s="40">
        <f>(AT11/0.259*100)</f>
        <v>115.05791505791505</v>
      </c>
      <c r="AV11" s="44">
        <v>0.30199999999999999</v>
      </c>
      <c r="AW11" s="40">
        <f>(AV11/0.259*100)</f>
        <v>116.60231660231659</v>
      </c>
    </row>
    <row r="12" spans="1:49">
      <c r="A12" s="35" t="s">
        <v>16</v>
      </c>
      <c r="B12" s="47">
        <v>0.216</v>
      </c>
      <c r="C12" s="36">
        <f t="shared" si="0"/>
        <v>105.36585365853659</v>
      </c>
      <c r="D12" s="47">
        <v>0.35899999999999999</v>
      </c>
      <c r="E12" s="36">
        <f t="shared" si="1"/>
        <v>175.1219512195122</v>
      </c>
      <c r="F12" s="47">
        <v>0.24</v>
      </c>
      <c r="G12" s="36">
        <f t="shared" si="2"/>
        <v>117.07317073170731</v>
      </c>
      <c r="H12" s="47">
        <v>0.38600000000000001</v>
      </c>
      <c r="I12" s="36">
        <f t="shared" si="3"/>
        <v>188.29268292682929</v>
      </c>
      <c r="J12" s="47">
        <v>0.27700000000000002</v>
      </c>
      <c r="K12" s="36">
        <f t="shared" si="4"/>
        <v>135.1219512195122</v>
      </c>
      <c r="L12" s="47">
        <v>0.251</v>
      </c>
      <c r="M12" s="36">
        <f t="shared" si="5"/>
        <v>122.4390243902439</v>
      </c>
      <c r="N12" s="50">
        <v>0.26700000000000002</v>
      </c>
      <c r="O12" s="41">
        <f t="shared" si="12"/>
        <v>106.80000000000001</v>
      </c>
      <c r="P12" s="50">
        <v>0.29199999999999998</v>
      </c>
      <c r="Q12" s="41">
        <f t="shared" si="13"/>
        <v>116.8</v>
      </c>
      <c r="R12" s="50">
        <v>0.27200000000000002</v>
      </c>
      <c r="S12" s="41">
        <f t="shared" si="14"/>
        <v>108.80000000000001</v>
      </c>
      <c r="T12" s="50">
        <v>0.30099999999999999</v>
      </c>
      <c r="U12" s="41">
        <f t="shared" si="15"/>
        <v>120.39999999999999</v>
      </c>
      <c r="V12" s="50">
        <v>0.26900000000000002</v>
      </c>
      <c r="W12" s="41">
        <f t="shared" si="16"/>
        <v>107.60000000000001</v>
      </c>
      <c r="X12" s="50">
        <v>0.247</v>
      </c>
      <c r="Y12" s="41">
        <f t="shared" si="17"/>
        <v>98.8</v>
      </c>
      <c r="Z12" s="48">
        <v>0.307</v>
      </c>
      <c r="AA12" s="38">
        <f t="shared" si="24"/>
        <v>119.45525291828794</v>
      </c>
      <c r="AB12" s="48">
        <v>0.28999999999999998</v>
      </c>
      <c r="AC12" s="38">
        <f t="shared" si="25"/>
        <v>112.84046692607004</v>
      </c>
      <c r="AD12" s="48">
        <v>0.371</v>
      </c>
      <c r="AE12" s="38">
        <f t="shared" si="26"/>
        <v>144.35797665369648</v>
      </c>
      <c r="AF12" s="48">
        <v>0.29599999999999999</v>
      </c>
      <c r="AG12" s="38">
        <f t="shared" si="27"/>
        <v>115.17509727626458</v>
      </c>
      <c r="AH12" s="48">
        <v>0.36499999999999999</v>
      </c>
      <c r="AI12" s="38">
        <f t="shared" si="28"/>
        <v>142.02334630350194</v>
      </c>
      <c r="AJ12" s="48">
        <v>0.30499999999999999</v>
      </c>
      <c r="AK12" s="38">
        <f t="shared" si="29"/>
        <v>118.67704280155642</v>
      </c>
      <c r="AL12" s="49">
        <v>0.25800000000000001</v>
      </c>
      <c r="AM12" s="39">
        <f>(AL12/0.253*100)</f>
        <v>101.97628458498025</v>
      </c>
      <c r="AN12" s="49">
        <v>0.28199999999999997</v>
      </c>
      <c r="AO12" s="39">
        <f t="shared" ref="AO12:AO13" si="31">(AN12/0.253*100)</f>
        <v>111.46245059288535</v>
      </c>
      <c r="AP12" s="49">
        <v>0.29599999999999999</v>
      </c>
      <c r="AQ12" s="39">
        <f t="shared" ref="AQ12:AQ13" si="32">(AP12/0.253*100)</f>
        <v>116.99604743083003</v>
      </c>
      <c r="AR12" s="49">
        <v>0.27</v>
      </c>
      <c r="AS12" s="39">
        <f>(AR12/0.253*100)</f>
        <v>106.71936758893281</v>
      </c>
      <c r="AT12" s="49">
        <v>0.25900000000000001</v>
      </c>
      <c r="AU12" s="39">
        <f>(AT12/0.253*100)</f>
        <v>102.3715415019763</v>
      </c>
      <c r="AV12" s="49">
        <v>0.28999999999999998</v>
      </c>
      <c r="AW12" s="39">
        <f>(AV12/0.253*100)</f>
        <v>114.62450592885374</v>
      </c>
    </row>
    <row r="13" spans="1:49">
      <c r="A13" s="35" t="s">
        <v>17</v>
      </c>
      <c r="B13" s="47">
        <v>0.20899999999999999</v>
      </c>
      <c r="C13" s="36">
        <f t="shared" si="0"/>
        <v>101.95121951219512</v>
      </c>
      <c r="D13" s="47">
        <v>0.27600000000000002</v>
      </c>
      <c r="E13" s="36">
        <f t="shared" si="1"/>
        <v>134.63414634146343</v>
      </c>
      <c r="F13" s="47">
        <v>0.249</v>
      </c>
      <c r="G13" s="36">
        <f t="shared" si="2"/>
        <v>121.46341463414633</v>
      </c>
      <c r="H13" s="47">
        <v>0.255</v>
      </c>
      <c r="I13" s="36">
        <f t="shared" si="3"/>
        <v>124.39024390243902</v>
      </c>
      <c r="J13" s="47">
        <v>0.224</v>
      </c>
      <c r="K13" s="36">
        <f t="shared" si="4"/>
        <v>109.26829268292684</v>
      </c>
      <c r="L13" s="47">
        <v>0.28000000000000003</v>
      </c>
      <c r="M13" s="36">
        <f t="shared" si="5"/>
        <v>136.58536585365854</v>
      </c>
      <c r="N13" s="50">
        <v>0.29299999999999998</v>
      </c>
      <c r="O13" s="41">
        <f t="shared" si="12"/>
        <v>117.19999999999999</v>
      </c>
      <c r="P13" s="50">
        <v>0.27700000000000002</v>
      </c>
      <c r="Q13" s="41">
        <f t="shared" si="13"/>
        <v>110.80000000000001</v>
      </c>
      <c r="R13" s="50">
        <v>0.28599999999999998</v>
      </c>
      <c r="S13" s="41">
        <f t="shared" si="14"/>
        <v>114.39999999999999</v>
      </c>
      <c r="T13" s="50">
        <v>0.28599999999999998</v>
      </c>
      <c r="U13" s="41">
        <f t="shared" si="15"/>
        <v>114.39999999999999</v>
      </c>
      <c r="V13" s="50">
        <v>0.26800000000000002</v>
      </c>
      <c r="W13" s="41">
        <f t="shared" si="16"/>
        <v>107.2</v>
      </c>
      <c r="X13" s="50">
        <v>0.33</v>
      </c>
      <c r="Y13" s="41">
        <f t="shared" si="17"/>
        <v>132</v>
      </c>
      <c r="Z13" s="48">
        <v>0.27300000000000002</v>
      </c>
      <c r="AA13" s="38">
        <f t="shared" si="24"/>
        <v>106.22568093385215</v>
      </c>
      <c r="AB13" s="48">
        <v>0.35399999999999998</v>
      </c>
      <c r="AC13" s="38">
        <f t="shared" si="25"/>
        <v>137.74319066147859</v>
      </c>
      <c r="AD13" s="48">
        <v>0.33700000000000002</v>
      </c>
      <c r="AE13" s="38">
        <f t="shared" si="26"/>
        <v>131.1284046692607</v>
      </c>
      <c r="AF13" s="48">
        <v>0.38800000000000001</v>
      </c>
      <c r="AG13" s="38">
        <f t="shared" si="27"/>
        <v>150.9727626459144</v>
      </c>
      <c r="AH13" s="48">
        <v>0.35699999999999998</v>
      </c>
      <c r="AI13" s="38">
        <f t="shared" si="28"/>
        <v>138.91050583657588</v>
      </c>
      <c r="AJ13" s="48">
        <v>0.26100000000000001</v>
      </c>
      <c r="AK13" s="38">
        <f t="shared" si="29"/>
        <v>101.55642023346303</v>
      </c>
      <c r="AL13" s="49">
        <v>0.25</v>
      </c>
      <c r="AM13" s="39">
        <f>(AL13/0.253*100)</f>
        <v>98.814229249011859</v>
      </c>
      <c r="AN13" s="49">
        <v>0.28499999999999998</v>
      </c>
      <c r="AO13" s="39">
        <f t="shared" si="31"/>
        <v>112.64822134387352</v>
      </c>
      <c r="AP13" s="49">
        <v>0.247</v>
      </c>
      <c r="AQ13" s="39">
        <f t="shared" si="32"/>
        <v>97.628458498023718</v>
      </c>
      <c r="AR13" s="49">
        <v>0.28399999999999997</v>
      </c>
      <c r="AS13" s="39">
        <f>(AR13/0.253*100)</f>
        <v>112.25296442687747</v>
      </c>
      <c r="AT13" s="49">
        <v>0.32700000000000001</v>
      </c>
      <c r="AU13" s="39">
        <f>(AT13/0.253*100)</f>
        <v>129.24901185770753</v>
      </c>
      <c r="AV13" s="49">
        <v>0.35499999999999998</v>
      </c>
      <c r="AW13" s="39">
        <f>(AV13/0.253*100)</f>
        <v>140.31620553359681</v>
      </c>
    </row>
    <row r="14" spans="1:49">
      <c r="A14" s="35" t="s">
        <v>18</v>
      </c>
      <c r="B14" s="51">
        <v>0.192</v>
      </c>
      <c r="C14" s="42">
        <f>(B14/0.238*100)</f>
        <v>80.672268907563023</v>
      </c>
      <c r="D14" s="51">
        <v>0.25700000000000001</v>
      </c>
      <c r="E14" s="42">
        <f>(D14/0.238*100)</f>
        <v>107.98319327731095</v>
      </c>
      <c r="F14" s="51">
        <v>0.27700000000000002</v>
      </c>
      <c r="G14" s="42">
        <f>(F14/0.238*100)</f>
        <v>116.38655462184875</v>
      </c>
      <c r="H14" s="51">
        <v>0.32300000000000001</v>
      </c>
      <c r="I14" s="42">
        <f>(H14/0.238*100)</f>
        <v>135.71428571428572</v>
      </c>
      <c r="J14" s="51">
        <v>0.29299999999999998</v>
      </c>
      <c r="K14" s="42">
        <f>(J14/0.238*100)</f>
        <v>123.109243697479</v>
      </c>
      <c r="L14" s="51">
        <v>0.28000000000000003</v>
      </c>
      <c r="M14" s="42">
        <f>(L14/0.238*100)</f>
        <v>117.64705882352943</v>
      </c>
      <c r="N14" s="50">
        <v>0.23</v>
      </c>
      <c r="O14" s="41">
        <f t="shared" si="12"/>
        <v>92</v>
      </c>
      <c r="P14" s="50">
        <v>0.29199999999999998</v>
      </c>
      <c r="Q14" s="41">
        <f t="shared" si="13"/>
        <v>116.8</v>
      </c>
      <c r="R14" s="50">
        <v>0.28999999999999998</v>
      </c>
      <c r="S14" s="41">
        <f>(R14/0.25*100)</f>
        <v>115.99999999999999</v>
      </c>
      <c r="T14" s="50">
        <v>0.314</v>
      </c>
      <c r="U14" s="41">
        <f t="shared" si="15"/>
        <v>125.6</v>
      </c>
      <c r="V14" s="50">
        <v>0.27500000000000002</v>
      </c>
      <c r="W14" s="41">
        <f t="shared" si="16"/>
        <v>110.00000000000001</v>
      </c>
      <c r="X14" s="50">
        <v>0.32900000000000001</v>
      </c>
      <c r="Y14" s="41">
        <f t="shared" si="17"/>
        <v>131.6</v>
      </c>
      <c r="Z14" s="48">
        <v>0.21099999999999999</v>
      </c>
      <c r="AA14" s="38">
        <f t="shared" si="24"/>
        <v>82.10116731517509</v>
      </c>
      <c r="AB14" s="48">
        <v>0.249</v>
      </c>
      <c r="AC14" s="38">
        <f t="shared" si="25"/>
        <v>96.887159533073927</v>
      </c>
      <c r="AD14" s="48">
        <v>0.27400000000000002</v>
      </c>
      <c r="AE14" s="38">
        <f t="shared" si="26"/>
        <v>106.6147859922179</v>
      </c>
      <c r="AF14" s="48">
        <v>0.32600000000000001</v>
      </c>
      <c r="AG14" s="38">
        <f t="shared" si="27"/>
        <v>126.84824902723734</v>
      </c>
      <c r="AH14" s="48">
        <v>0.312</v>
      </c>
      <c r="AI14" s="38">
        <f t="shared" si="28"/>
        <v>121.40077821011673</v>
      </c>
      <c r="AJ14" s="48">
        <v>0.33800000000000002</v>
      </c>
      <c r="AK14" s="38">
        <f t="shared" si="29"/>
        <v>131.51750972762645</v>
      </c>
      <c r="AL14" s="44">
        <v>0.216</v>
      </c>
      <c r="AM14" s="40">
        <f>(AL14/0.259*100)</f>
        <v>83.397683397683394</v>
      </c>
      <c r="AN14" s="44">
        <v>0.24099999999999999</v>
      </c>
      <c r="AO14" s="40">
        <f>(AN14/0.259*100)</f>
        <v>93.050193050193045</v>
      </c>
      <c r="AP14" s="44">
        <v>0.36899999999999999</v>
      </c>
      <c r="AQ14" s="40">
        <f>(AP14/0.259*100)</f>
        <v>142.47104247104247</v>
      </c>
      <c r="AR14" s="44">
        <v>0.28299999999999997</v>
      </c>
      <c r="AS14" s="40">
        <f>(AR14/0.259*100)</f>
        <v>109.26640926640925</v>
      </c>
      <c r="AT14" s="44">
        <v>0.26300000000000001</v>
      </c>
      <c r="AU14" s="40">
        <f>(AT14/0.259*100)</f>
        <v>101.54440154440154</v>
      </c>
      <c r="AV14" s="44">
        <v>0.26500000000000001</v>
      </c>
      <c r="AW14" s="40">
        <f>(AV14/0.259*100)</f>
        <v>102.31660231660231</v>
      </c>
    </row>
    <row r="15" spans="1:49">
      <c r="A15" s="35" t="s">
        <v>19</v>
      </c>
      <c r="B15" s="44">
        <v>0.218</v>
      </c>
      <c r="C15" s="40">
        <f>(B15/0.259*100)</f>
        <v>84.16988416988417</v>
      </c>
      <c r="D15" s="44">
        <v>0.373</v>
      </c>
      <c r="E15" s="40">
        <f>(D15/0.259*100)</f>
        <v>144.01544401544402</v>
      </c>
      <c r="F15" s="44">
        <v>0.42</v>
      </c>
      <c r="G15" s="40">
        <f>(F15/0.259*100)</f>
        <v>162.16216216216216</v>
      </c>
      <c r="H15" s="44">
        <v>0.42499999999999999</v>
      </c>
      <c r="I15" s="40">
        <f>(H15:H15/0.259*100)</f>
        <v>164.09266409266408</v>
      </c>
      <c r="J15" s="44">
        <v>0.34399999999999997</v>
      </c>
      <c r="K15" s="40">
        <f>(J15/0.259*100)</f>
        <v>132.81853281853279</v>
      </c>
      <c r="L15" s="44">
        <v>0.22800000000000001</v>
      </c>
      <c r="M15" s="40">
        <f>(L15/0.259*100)</f>
        <v>88.030888030888036</v>
      </c>
      <c r="N15" s="50">
        <v>0.191</v>
      </c>
      <c r="O15" s="41">
        <f t="shared" si="12"/>
        <v>76.400000000000006</v>
      </c>
      <c r="P15" s="50">
        <v>0.36799999999999999</v>
      </c>
      <c r="Q15" s="41">
        <f t="shared" si="13"/>
        <v>147.19999999999999</v>
      </c>
      <c r="R15" s="50">
        <v>0.39400000000000002</v>
      </c>
      <c r="S15" s="41">
        <f t="shared" si="14"/>
        <v>157.6</v>
      </c>
      <c r="T15" s="50">
        <v>0.40500000000000003</v>
      </c>
      <c r="U15" s="41">
        <f t="shared" si="15"/>
        <v>162</v>
      </c>
      <c r="V15" s="50">
        <v>0.38200000000000001</v>
      </c>
      <c r="W15" s="41">
        <f t="shared" si="16"/>
        <v>152.80000000000001</v>
      </c>
      <c r="X15" s="50">
        <v>0.252</v>
      </c>
      <c r="Y15" s="41">
        <f t="shared" si="17"/>
        <v>100.8</v>
      </c>
      <c r="Z15" s="48">
        <v>0.29599999999999999</v>
      </c>
      <c r="AA15" s="38">
        <f t="shared" si="24"/>
        <v>115.17509727626458</v>
      </c>
      <c r="AB15" s="48">
        <v>0.313</v>
      </c>
      <c r="AC15" s="38">
        <f t="shared" si="25"/>
        <v>121.78988326848248</v>
      </c>
      <c r="AD15" s="48">
        <v>0.31</v>
      </c>
      <c r="AE15" s="38">
        <f t="shared" si="26"/>
        <v>120.62256809338521</v>
      </c>
      <c r="AF15" s="48">
        <v>0.34899999999999998</v>
      </c>
      <c r="AG15" s="38">
        <f t="shared" si="27"/>
        <v>135.79766536964979</v>
      </c>
      <c r="AH15" s="48">
        <v>0.36799999999999999</v>
      </c>
      <c r="AI15" s="38">
        <f t="shared" si="28"/>
        <v>143.19066147859922</v>
      </c>
      <c r="AJ15" s="48">
        <v>0.27400000000000002</v>
      </c>
      <c r="AK15" s="38">
        <f t="shared" si="29"/>
        <v>106.6147859922179</v>
      </c>
      <c r="AL15" s="49">
        <v>0.217</v>
      </c>
      <c r="AM15" s="39">
        <f>(AL15/0.253*100)</f>
        <v>85.770750988142282</v>
      </c>
      <c r="AN15" s="49">
        <v>0.28399999999999997</v>
      </c>
      <c r="AO15" s="39">
        <f>(AN15/0.253*100)</f>
        <v>112.25296442687747</v>
      </c>
      <c r="AP15" s="49">
        <v>0.33800000000000002</v>
      </c>
      <c r="AQ15" s="39">
        <f>(AP15/0.253*100)</f>
        <v>133.59683794466403</v>
      </c>
      <c r="AR15" s="49">
        <v>0.29499999999999998</v>
      </c>
      <c r="AS15" s="39">
        <f>(AR15/0.253*100)</f>
        <v>116.60079051383399</v>
      </c>
      <c r="AT15" s="49">
        <v>0.30199999999999999</v>
      </c>
      <c r="AU15" s="39">
        <f>(AT15/0.253*100)</f>
        <v>119.36758893280633</v>
      </c>
      <c r="AV15" s="49">
        <v>0.24</v>
      </c>
      <c r="AW15" s="39">
        <f>(AV15/0.253*100)</f>
        <v>94.861660079051376</v>
      </c>
    </row>
    <row r="16" spans="1:49">
      <c r="A16" s="35" t="s">
        <v>20</v>
      </c>
      <c r="B16" s="43">
        <v>0.224</v>
      </c>
      <c r="C16" s="37">
        <f>(B16/0.254*100)</f>
        <v>88.188976377952756</v>
      </c>
      <c r="D16" s="43">
        <v>0.26100000000000001</v>
      </c>
      <c r="E16" s="37">
        <f>(D16/0.254*100)</f>
        <v>102.75590551181102</v>
      </c>
      <c r="F16" s="43">
        <v>0.33300000000000002</v>
      </c>
      <c r="G16" s="37">
        <f>(F16/0.254*100)</f>
        <v>131.10236220472441</v>
      </c>
      <c r="H16" s="43">
        <v>0.33600000000000002</v>
      </c>
      <c r="I16" s="37">
        <f>(H16/0.254*100)</f>
        <v>132.28346456692915</v>
      </c>
      <c r="J16" s="43">
        <v>0.316</v>
      </c>
      <c r="K16" s="37">
        <f>(J16/0.254*100)</f>
        <v>124.40944881889764</v>
      </c>
      <c r="L16" s="43">
        <v>0.248</v>
      </c>
      <c r="M16" s="37">
        <f>(L16/0.254*100)</f>
        <v>97.637795275590548</v>
      </c>
      <c r="N16" s="50">
        <v>0.317</v>
      </c>
      <c r="O16" s="41">
        <f t="shared" si="12"/>
        <v>126.8</v>
      </c>
      <c r="P16" s="50">
        <v>0.29199999999999998</v>
      </c>
      <c r="Q16" s="41">
        <f t="shared" si="13"/>
        <v>116.8</v>
      </c>
      <c r="R16" s="50">
        <v>0.36699999999999999</v>
      </c>
      <c r="S16" s="41">
        <f t="shared" si="14"/>
        <v>146.80000000000001</v>
      </c>
      <c r="T16" s="50">
        <v>0.33500000000000002</v>
      </c>
      <c r="U16" s="41">
        <f t="shared" si="15"/>
        <v>134</v>
      </c>
      <c r="V16" s="50">
        <v>0.32300000000000001</v>
      </c>
      <c r="W16" s="41">
        <f t="shared" si="16"/>
        <v>129.20000000000002</v>
      </c>
      <c r="X16" s="50">
        <v>0.23100000000000001</v>
      </c>
      <c r="Y16" s="41">
        <f t="shared" si="17"/>
        <v>92.4</v>
      </c>
      <c r="Z16" s="48">
        <v>0.29799999999999999</v>
      </c>
      <c r="AA16" s="38">
        <f t="shared" si="24"/>
        <v>115.95330739299609</v>
      </c>
      <c r="AB16" s="48">
        <v>0.378</v>
      </c>
      <c r="AC16" s="38">
        <f t="shared" si="25"/>
        <v>147.0817120622568</v>
      </c>
      <c r="AD16" s="48">
        <v>0.41099999999999998</v>
      </c>
      <c r="AE16" s="38">
        <f t="shared" si="26"/>
        <v>159.92217898832683</v>
      </c>
      <c r="AF16" s="48">
        <v>0.36399999999999999</v>
      </c>
      <c r="AG16" s="38">
        <f t="shared" si="27"/>
        <v>141.63424124513617</v>
      </c>
      <c r="AH16" s="48">
        <v>0.32100000000000001</v>
      </c>
      <c r="AI16" s="38">
        <f t="shared" si="28"/>
        <v>124.90272373540856</v>
      </c>
      <c r="AJ16" s="48">
        <v>0.29399999999999998</v>
      </c>
      <c r="AK16" s="38">
        <f t="shared" si="29"/>
        <v>114.39688715953307</v>
      </c>
      <c r="AL16" s="49">
        <v>0.251</v>
      </c>
      <c r="AM16" s="39">
        <f>(AL16/0.253*100)</f>
        <v>99.209486166007906</v>
      </c>
      <c r="AN16" s="49">
        <v>0.26600000000000001</v>
      </c>
      <c r="AO16" s="39">
        <f t="shared" ref="AO16:AO17" si="33">(AN16/0.253*100)</f>
        <v>105.13833992094862</v>
      </c>
      <c r="AP16" s="49">
        <v>0.33800000000000002</v>
      </c>
      <c r="AQ16" s="39">
        <f t="shared" ref="AQ16:AQ17" si="34">(AP16/0.253*100)</f>
        <v>133.59683794466403</v>
      </c>
      <c r="AR16" s="49">
        <v>0.32500000000000001</v>
      </c>
      <c r="AS16" s="39">
        <f>(AR16/0.253*100)</f>
        <v>128.45849802371544</v>
      </c>
      <c r="AT16" s="49">
        <v>0.28599999999999998</v>
      </c>
      <c r="AU16" s="39">
        <f t="shared" ref="AU16:AU17" si="35">(AT16/0.253*100)</f>
        <v>113.04347826086956</v>
      </c>
      <c r="AV16" s="49">
        <v>0.26500000000000001</v>
      </c>
      <c r="AW16" s="39">
        <f>(AV16/0.253*100)</f>
        <v>104.74308300395256</v>
      </c>
    </row>
    <row r="17" spans="1:49">
      <c r="A17" s="35" t="s">
        <v>21</v>
      </c>
      <c r="B17" s="44">
        <v>0.23799999999999999</v>
      </c>
      <c r="C17" s="40">
        <f>(B17/0.259*100)</f>
        <v>91.891891891891888</v>
      </c>
      <c r="D17" s="44">
        <v>0.33700000000000002</v>
      </c>
      <c r="E17" s="40">
        <f>(D17/0.259*100)</f>
        <v>130.11583011583014</v>
      </c>
      <c r="F17" s="44">
        <v>0.35699999999999998</v>
      </c>
      <c r="G17" s="40">
        <f>(F17/0.259*100)</f>
        <v>137.83783783783784</v>
      </c>
      <c r="H17" s="44">
        <v>0.41699999999999998</v>
      </c>
      <c r="I17" s="40">
        <f>(H17/0.259*100)</f>
        <v>161.003861003861</v>
      </c>
      <c r="J17" s="44">
        <v>0.34200000000000003</v>
      </c>
      <c r="K17" s="40">
        <f>(J17/0.259*100)</f>
        <v>132.04633204633205</v>
      </c>
      <c r="L17" s="44">
        <v>0.30599999999999999</v>
      </c>
      <c r="M17" s="40">
        <f>(L17/0.259*100)</f>
        <v>118.14671814671813</v>
      </c>
      <c r="N17" s="43">
        <v>0.22800000000000001</v>
      </c>
      <c r="O17" s="37">
        <f>(N17/0.254*100)</f>
        <v>89.763779527559066</v>
      </c>
      <c r="P17" s="43">
        <v>0.23300000000000001</v>
      </c>
      <c r="Q17" s="37">
        <f>(P17/0.254*100)</f>
        <v>91.732283464566933</v>
      </c>
      <c r="R17" s="43">
        <v>0.26</v>
      </c>
      <c r="S17" s="37">
        <f>(R17/0.254*100)</f>
        <v>102.36220472440945</v>
      </c>
      <c r="T17" s="43">
        <v>0.318</v>
      </c>
      <c r="U17" s="37">
        <f>(T17/0.254*100)</f>
        <v>125.19685039370079</v>
      </c>
      <c r="V17" s="43">
        <v>0.35899999999999999</v>
      </c>
      <c r="W17" s="37">
        <f>(V17/0.254*100)</f>
        <v>141.33858267716533</v>
      </c>
      <c r="X17" s="43">
        <v>0.312</v>
      </c>
      <c r="Y17" s="37">
        <f>(X17/0.254*100)</f>
        <v>122.83464566929135</v>
      </c>
      <c r="Z17" s="48">
        <v>0.26100000000000001</v>
      </c>
      <c r="AA17" s="38">
        <f t="shared" si="24"/>
        <v>101.55642023346303</v>
      </c>
      <c r="AB17" s="48">
        <v>0.31900000000000001</v>
      </c>
      <c r="AC17" s="38">
        <f t="shared" si="25"/>
        <v>124.12451361867704</v>
      </c>
      <c r="AD17" s="48">
        <v>0.318</v>
      </c>
      <c r="AE17" s="38">
        <f t="shared" si="26"/>
        <v>123.73540856031128</v>
      </c>
      <c r="AF17" s="48">
        <v>0.34499999999999997</v>
      </c>
      <c r="AG17" s="38">
        <f t="shared" si="27"/>
        <v>134.24124513618676</v>
      </c>
      <c r="AH17" s="48">
        <v>0.34599999999999997</v>
      </c>
      <c r="AI17" s="38">
        <f t="shared" si="28"/>
        <v>134.63035019455251</v>
      </c>
      <c r="AJ17" s="48">
        <v>0.32300000000000001</v>
      </c>
      <c r="AK17" s="38">
        <f t="shared" si="29"/>
        <v>125.68093385214007</v>
      </c>
      <c r="AL17" s="49">
        <v>0.23</v>
      </c>
      <c r="AM17" s="39">
        <f>(AL17/0.253*100)</f>
        <v>90.909090909090921</v>
      </c>
      <c r="AN17" s="49">
        <v>0.317</v>
      </c>
      <c r="AO17" s="39">
        <f t="shared" si="33"/>
        <v>125.29644268774705</v>
      </c>
      <c r="AP17" s="49">
        <v>0.33300000000000002</v>
      </c>
      <c r="AQ17" s="39">
        <f t="shared" si="34"/>
        <v>131.62055335968378</v>
      </c>
      <c r="AR17" s="49">
        <v>0.38800000000000001</v>
      </c>
      <c r="AS17" s="39">
        <f>(AR17/0.253*100)</f>
        <v>153.35968379446641</v>
      </c>
      <c r="AT17" s="49">
        <v>0.28299999999999997</v>
      </c>
      <c r="AU17" s="39">
        <f t="shared" si="35"/>
        <v>111.85770750988142</v>
      </c>
      <c r="AV17" s="49">
        <v>0.27900000000000003</v>
      </c>
      <c r="AW17" s="39">
        <f>(AV17/0.253*100)</f>
        <v>110.27667984189723</v>
      </c>
    </row>
    <row r="18" spans="1:49">
      <c r="A18" s="35" t="s">
        <v>33</v>
      </c>
      <c r="B18" s="52"/>
      <c r="C18" s="45">
        <f>AVERAGE(C4:C17)</f>
        <v>93.333520059049533</v>
      </c>
      <c r="D18" s="52"/>
      <c r="E18" s="45">
        <f>AVERAGE(E4:E17)</f>
        <v>125.06664933503079</v>
      </c>
      <c r="F18" s="52"/>
      <c r="G18" s="45">
        <f>AVERAGE(G4:G17)</f>
        <v>136.64185320757838</v>
      </c>
      <c r="H18" s="52"/>
      <c r="I18" s="46">
        <f>AVERAGE(I4:I17)</f>
        <v>152.04047916095212</v>
      </c>
      <c r="J18" s="52"/>
      <c r="K18" s="45">
        <f>AVERAGE(K4:K17)</f>
        <v>142.46082886515205</v>
      </c>
      <c r="L18" s="52"/>
      <c r="M18" s="45">
        <f>AVERAGE(M4:M17)</f>
        <v>121.31065124132795</v>
      </c>
      <c r="N18" s="52"/>
      <c r="O18" s="45">
        <f>AVERAGE(O4:O17)</f>
        <v>99.298537682789657</v>
      </c>
      <c r="P18" s="52"/>
      <c r="Q18" s="45">
        <f>AVERAGE(Q4:Q17)</f>
        <v>116.40944881889763</v>
      </c>
      <c r="R18" s="52"/>
      <c r="S18" s="45">
        <f>AVERAGE(S4:S17)</f>
        <v>130.22339707536557</v>
      </c>
      <c r="T18" s="52"/>
      <c r="U18" s="45">
        <f>AVERAGE(U4:U17)</f>
        <v>131.87109111361079</v>
      </c>
      <c r="V18" s="52"/>
      <c r="W18" s="45">
        <f>AVERAGE(W4:W17)</f>
        <v>124.06299212598425</v>
      </c>
      <c r="X18" s="52"/>
      <c r="Y18" s="45">
        <f>AVERAGE(Y4:Y17)</f>
        <v>113.44971878515184</v>
      </c>
      <c r="Z18" s="52"/>
      <c r="AA18" s="45">
        <f>AVERAGE(AA4:AA17)</f>
        <v>105.55076529830659</v>
      </c>
      <c r="AB18" s="52"/>
      <c r="AC18" s="45">
        <f>AVERAGE(AC4:AC17)</f>
        <v>124.92986042114386</v>
      </c>
      <c r="AD18" s="52"/>
      <c r="AE18" s="45">
        <f>AVERAGE(AE2:AE17)</f>
        <v>124.03590796286652</v>
      </c>
      <c r="AF18" s="52"/>
      <c r="AG18" s="45">
        <f>AVERAGE(AG4:AG17)</f>
        <v>136.14891037453</v>
      </c>
      <c r="AH18" s="52"/>
      <c r="AI18" s="45">
        <f>AVERAGE(AI4:AI17)</f>
        <v>131.41913924183598</v>
      </c>
      <c r="AJ18" s="52"/>
      <c r="AK18" s="45">
        <f>AVERAGE(AK4:AK17)</f>
        <v>120.07687998144199</v>
      </c>
      <c r="AL18" s="52"/>
      <c r="AM18" s="45">
        <f>AVERAGE(AM4:AM17)</f>
        <v>93.093359552986882</v>
      </c>
      <c r="AN18" s="52"/>
      <c r="AO18" s="45">
        <f>AVERAGE(AO4:AO17)</f>
        <v>110.36094172740137</v>
      </c>
      <c r="AP18" s="52"/>
      <c r="AQ18" s="45">
        <f>AVERAGE(AQ4:AQ17)</f>
        <v>130.54051873927651</v>
      </c>
      <c r="AR18" s="52"/>
      <c r="AS18" s="45">
        <f>AVERAGE(AS4:AS17)</f>
        <v>127.83105764472225</v>
      </c>
      <c r="AT18" s="52"/>
      <c r="AU18" s="45">
        <f>AVERAGE(AU4:AU17)</f>
        <v>121.72550464475931</v>
      </c>
      <c r="AV18" s="52"/>
      <c r="AW18" s="45">
        <f>AVERAGE(AW4:AW17)</f>
        <v>111.21348015757951</v>
      </c>
    </row>
    <row r="21" spans="1:49">
      <c r="B21" s="1" t="s">
        <v>24</v>
      </c>
      <c r="C21" s="1"/>
      <c r="D21" s="1"/>
      <c r="E21" s="1"/>
      <c r="F21" s="1"/>
      <c r="N21" s="2" t="s">
        <v>28</v>
      </c>
      <c r="O21" s="2"/>
      <c r="P21" s="2"/>
      <c r="Q21" s="2"/>
      <c r="R21" s="2"/>
      <c r="Z21" s="3" t="s">
        <v>57</v>
      </c>
      <c r="AA21" s="3"/>
      <c r="AB21" s="3"/>
      <c r="AC21" s="3"/>
      <c r="AD21" s="3"/>
      <c r="AL21" s="5" t="s">
        <v>61</v>
      </c>
      <c r="AM21" s="5"/>
      <c r="AN21" s="5"/>
      <c r="AO21" s="5"/>
      <c r="AP21" s="5"/>
    </row>
    <row r="22" spans="1:49">
      <c r="B22" s="1" t="s">
        <v>25</v>
      </c>
      <c r="C22" s="1"/>
      <c r="D22" s="1"/>
      <c r="E22" s="1"/>
      <c r="F22" s="1"/>
      <c r="N22" s="2" t="s">
        <v>54</v>
      </c>
      <c r="O22" s="2"/>
      <c r="P22" s="2"/>
      <c r="Q22" s="2"/>
      <c r="R22" s="2"/>
      <c r="Z22" s="3" t="s">
        <v>58</v>
      </c>
      <c r="AA22" s="3"/>
      <c r="AB22" s="3"/>
      <c r="AC22" s="3"/>
      <c r="AD22" s="3"/>
      <c r="AL22" s="5" t="s">
        <v>62</v>
      </c>
      <c r="AM22" s="5"/>
      <c r="AN22" s="5"/>
      <c r="AO22" s="5"/>
      <c r="AP22" s="5"/>
    </row>
    <row r="23" spans="1:49">
      <c r="B23" s="1" t="s">
        <v>26</v>
      </c>
      <c r="C23" s="1" t="s">
        <v>50</v>
      </c>
      <c r="D23" s="1"/>
      <c r="E23" s="1"/>
      <c r="F23" s="1"/>
      <c r="N23" s="2" t="s">
        <v>53</v>
      </c>
      <c r="O23" s="2" t="s">
        <v>55</v>
      </c>
      <c r="P23" s="2"/>
      <c r="Q23" s="2"/>
      <c r="R23" s="2"/>
      <c r="Z23" s="3" t="s">
        <v>59</v>
      </c>
      <c r="AA23" s="3" t="s">
        <v>60</v>
      </c>
      <c r="AB23" s="3"/>
      <c r="AC23" s="3"/>
      <c r="AD23" s="3"/>
      <c r="AL23" s="5" t="s">
        <v>29</v>
      </c>
      <c r="AM23" s="5" t="s">
        <v>63</v>
      </c>
      <c r="AN23" s="5"/>
      <c r="AO23" s="5"/>
      <c r="AP23" s="5"/>
    </row>
    <row r="25" spans="1:49">
      <c r="B25" s="4" t="s">
        <v>49</v>
      </c>
      <c r="C25" s="4"/>
      <c r="D25" s="4"/>
      <c r="E25" s="4"/>
      <c r="F25" s="4"/>
      <c r="N25" s="13" t="s">
        <v>30</v>
      </c>
      <c r="O25" s="13"/>
      <c r="P25" s="13"/>
      <c r="Q25" s="13"/>
      <c r="R25" s="13"/>
      <c r="Z25" s="13" t="s">
        <v>30</v>
      </c>
      <c r="AA25" s="13"/>
      <c r="AB25" s="13"/>
      <c r="AC25" s="13"/>
      <c r="AD25" s="13"/>
      <c r="AL25" s="4" t="s">
        <v>56</v>
      </c>
      <c r="AM25" s="4"/>
      <c r="AN25" s="4"/>
      <c r="AO25" s="4"/>
      <c r="AP25" s="4"/>
    </row>
    <row r="26" spans="1:49">
      <c r="B26" s="4" t="s">
        <v>27</v>
      </c>
      <c r="C26" s="4"/>
      <c r="D26" s="4"/>
      <c r="E26" s="4"/>
      <c r="F26" s="4"/>
      <c r="N26" s="13" t="s">
        <v>31</v>
      </c>
      <c r="O26" s="13"/>
      <c r="P26" s="13"/>
      <c r="Q26" s="13"/>
      <c r="R26" s="13"/>
      <c r="Z26" s="13" t="s">
        <v>31</v>
      </c>
      <c r="AA26" s="13"/>
      <c r="AB26" s="13"/>
      <c r="AC26" s="13"/>
      <c r="AD26" s="13"/>
      <c r="AL26" s="4" t="s">
        <v>22</v>
      </c>
      <c r="AM26" s="4"/>
      <c r="AN26" s="4"/>
      <c r="AO26" s="4"/>
      <c r="AP26" s="4"/>
    </row>
    <row r="27" spans="1:49">
      <c r="B27" s="4" t="s">
        <v>23</v>
      </c>
      <c r="C27" s="4" t="s">
        <v>48</v>
      </c>
      <c r="D27" s="4"/>
      <c r="E27" s="4"/>
      <c r="F27" s="4"/>
      <c r="N27" s="13" t="s">
        <v>47</v>
      </c>
      <c r="O27" s="13" t="s">
        <v>32</v>
      </c>
      <c r="P27" s="13"/>
      <c r="Q27" s="13"/>
      <c r="R27" s="13"/>
      <c r="Z27" s="13" t="s">
        <v>47</v>
      </c>
      <c r="AA27" s="13" t="s">
        <v>32</v>
      </c>
      <c r="AB27" s="13"/>
      <c r="AC27" s="13"/>
      <c r="AD27" s="13"/>
      <c r="AL27" s="4" t="s">
        <v>23</v>
      </c>
      <c r="AM27" s="4" t="s">
        <v>48</v>
      </c>
      <c r="AN27" s="4"/>
      <c r="AO27" s="4"/>
      <c r="AP27" s="4"/>
    </row>
    <row r="29" spans="1:49">
      <c r="B29" s="13" t="s">
        <v>30</v>
      </c>
      <c r="C29" s="13"/>
      <c r="D29" s="13"/>
      <c r="E29" s="13"/>
      <c r="F29" s="13"/>
    </row>
    <row r="30" spans="1:49">
      <c r="B30" s="13" t="s">
        <v>31</v>
      </c>
      <c r="C30" s="13"/>
      <c r="D30" s="13"/>
      <c r="E30" s="13"/>
      <c r="F30" s="13"/>
    </row>
    <row r="31" spans="1:49">
      <c r="B31" s="13" t="s">
        <v>47</v>
      </c>
      <c r="C31" s="13" t="s">
        <v>32</v>
      </c>
      <c r="D31" s="13"/>
      <c r="E31" s="13"/>
      <c r="F31" s="13"/>
    </row>
    <row r="33" spans="1:6">
      <c r="B33" s="31" t="s">
        <v>45</v>
      </c>
      <c r="C33" s="31"/>
      <c r="D33" s="31"/>
      <c r="E33" s="31"/>
      <c r="F33" s="31"/>
    </row>
    <row r="34" spans="1:6">
      <c r="B34" s="31" t="s">
        <v>46</v>
      </c>
      <c r="C34" s="31"/>
      <c r="D34" s="31"/>
      <c r="E34" s="31"/>
      <c r="F34" s="31"/>
    </row>
    <row r="35" spans="1:6">
      <c r="B35" s="31" t="s">
        <v>51</v>
      </c>
      <c r="C35" s="31" t="s">
        <v>52</v>
      </c>
      <c r="D35" s="31"/>
      <c r="E35" s="31"/>
      <c r="F35" s="31"/>
    </row>
    <row r="36" spans="1:6">
      <c r="A36" s="29"/>
      <c r="B36" s="29"/>
      <c r="C36" s="29"/>
      <c r="D36" s="29"/>
      <c r="E36" s="29"/>
      <c r="F36" s="29"/>
    </row>
    <row r="130" spans="1:42">
      <c r="A130" s="81" t="s">
        <v>88</v>
      </c>
      <c r="B130" s="82"/>
      <c r="C130" s="82"/>
      <c r="D130" s="82"/>
      <c r="E130" s="82"/>
      <c r="F130" s="82"/>
      <c r="G130" s="83"/>
      <c r="I130" s="68" t="s">
        <v>116</v>
      </c>
      <c r="J130" s="69"/>
      <c r="K130" s="69"/>
      <c r="L130" s="69"/>
      <c r="M130" s="69"/>
      <c r="N130" s="69"/>
      <c r="O130" s="70"/>
      <c r="S130" s="68" t="s">
        <v>119</v>
      </c>
      <c r="T130" s="69"/>
      <c r="U130" s="69"/>
      <c r="V130" s="69"/>
      <c r="W130" s="70"/>
      <c r="X130" s="59"/>
      <c r="Y130" s="68" t="s">
        <v>120</v>
      </c>
      <c r="Z130" s="69"/>
      <c r="AA130" s="69"/>
      <c r="AB130" s="70"/>
      <c r="AC130" s="60"/>
      <c r="AD130" s="59"/>
      <c r="AE130" s="59"/>
      <c r="AF130" s="59"/>
      <c r="AG130" s="59"/>
      <c r="AJ130" s="68" t="s">
        <v>121</v>
      </c>
      <c r="AK130" s="69"/>
      <c r="AL130" s="69"/>
      <c r="AM130" s="69"/>
      <c r="AN130" s="70"/>
    </row>
    <row r="131" spans="1:42">
      <c r="A131" s="54"/>
      <c r="B131" s="54" t="s">
        <v>13</v>
      </c>
      <c r="C131" s="54" t="s">
        <v>4</v>
      </c>
      <c r="D131" s="54" t="s">
        <v>5</v>
      </c>
      <c r="E131" s="54" t="s">
        <v>6</v>
      </c>
      <c r="F131" s="54" t="s">
        <v>7</v>
      </c>
      <c r="G131" s="54" t="s">
        <v>131</v>
      </c>
      <c r="I131" s="32"/>
      <c r="J131" s="55">
        <v>0</v>
      </c>
      <c r="K131" s="55">
        <v>15</v>
      </c>
      <c r="L131" s="55">
        <v>30</v>
      </c>
      <c r="M131" s="55">
        <v>45</v>
      </c>
      <c r="N131" s="55">
        <v>60</v>
      </c>
      <c r="O131" s="55">
        <v>120</v>
      </c>
      <c r="S131" s="55"/>
      <c r="T131" s="55" t="s">
        <v>114</v>
      </c>
      <c r="U131" s="55" t="s">
        <v>115</v>
      </c>
      <c r="V131" s="55" t="s">
        <v>34</v>
      </c>
      <c r="W131" s="55" t="s">
        <v>89</v>
      </c>
      <c r="Y131" s="55"/>
      <c r="Z131" s="55" t="s">
        <v>115</v>
      </c>
      <c r="AA131" s="55" t="s">
        <v>34</v>
      </c>
      <c r="AB131" s="55" t="s">
        <v>89</v>
      </c>
      <c r="AJ131" s="32"/>
      <c r="AK131" s="32" t="s">
        <v>114</v>
      </c>
      <c r="AL131" s="32" t="s">
        <v>115</v>
      </c>
      <c r="AM131" s="32" t="s">
        <v>34</v>
      </c>
      <c r="AN131" s="32" t="s">
        <v>89</v>
      </c>
    </row>
    <row r="132" spans="1:42">
      <c r="A132" s="32" t="s">
        <v>114</v>
      </c>
      <c r="B132" s="45">
        <f>C18</f>
        <v>93.333520059049533</v>
      </c>
      <c r="C132" s="45">
        <f>E18</f>
        <v>125.06664933503079</v>
      </c>
      <c r="D132" s="45">
        <f>G18</f>
        <v>136.64185320757838</v>
      </c>
      <c r="E132" s="45">
        <f>I18</f>
        <v>152.04047916095212</v>
      </c>
      <c r="F132" s="45">
        <f>K18</f>
        <v>142.46082886515205</v>
      </c>
      <c r="G132" s="45">
        <f>M18</f>
        <v>121.31065124132795</v>
      </c>
      <c r="I132" s="32" t="s">
        <v>114</v>
      </c>
      <c r="J132" s="45">
        <f>B132+7</f>
        <v>100.33352005904953</v>
      </c>
      <c r="K132" s="45">
        <f t="shared" ref="K132:O132" si="36">C132+7</f>
        <v>132.06664933503077</v>
      </c>
      <c r="L132" s="45">
        <f t="shared" si="36"/>
        <v>143.64185320757838</v>
      </c>
      <c r="M132" s="45">
        <f t="shared" si="36"/>
        <v>159.04047916095212</v>
      </c>
      <c r="N132" s="45">
        <f t="shared" si="36"/>
        <v>149.46082886515205</v>
      </c>
      <c r="O132" s="45">
        <f t="shared" si="36"/>
        <v>128.31065124132795</v>
      </c>
      <c r="S132" s="32" t="s">
        <v>8</v>
      </c>
      <c r="T132" s="45">
        <f>MAX(B4:M4)</f>
        <v>132.19512195121951</v>
      </c>
      <c r="U132" s="45">
        <f>MAX(N4:Y4)</f>
        <v>133.0708661417323</v>
      </c>
      <c r="V132" s="45">
        <f>MAX(Z4:AK4)</f>
        <v>138.13229571984436</v>
      </c>
      <c r="W132" s="45">
        <f>MAX(AL4:AW4)</f>
        <v>134.78260869565219</v>
      </c>
      <c r="Y132" s="32" t="s">
        <v>8</v>
      </c>
      <c r="Z132" s="45">
        <f>(T132-U132)/T132*100</f>
        <v>-0.66246331754657584</v>
      </c>
      <c r="AA132" s="45">
        <f>(T132-V132)/T132*100</f>
        <v>-4.4912200094763692</v>
      </c>
      <c r="AB132" s="45">
        <f>(T132-W132)/T132*100</f>
        <v>-1.9573239210653122</v>
      </c>
      <c r="AJ132" s="32" t="s">
        <v>8</v>
      </c>
      <c r="AK132" s="61">
        <v>2947.5</v>
      </c>
      <c r="AL132" s="61">
        <v>4027.5</v>
      </c>
      <c r="AM132" s="61">
        <v>3600</v>
      </c>
      <c r="AN132" s="61">
        <v>2880</v>
      </c>
    </row>
    <row r="133" spans="1:42">
      <c r="A133" s="32" t="s">
        <v>115</v>
      </c>
      <c r="B133" s="45">
        <f>O18</f>
        <v>99.298537682789657</v>
      </c>
      <c r="C133" s="45">
        <f>Q18</f>
        <v>116.40944881889763</v>
      </c>
      <c r="D133" s="45">
        <f>S18</f>
        <v>130.22339707536557</v>
      </c>
      <c r="E133" s="45">
        <f>U18</f>
        <v>131.87109111361079</v>
      </c>
      <c r="F133" s="45">
        <f>W18</f>
        <v>124.06299212598425</v>
      </c>
      <c r="G133" s="45">
        <f>Y18</f>
        <v>113.44971878515184</v>
      </c>
      <c r="I133" s="32" t="s">
        <v>115</v>
      </c>
      <c r="J133" s="45">
        <f t="shared" ref="J133:O133" si="37">B133+1</f>
        <v>100.29853768278966</v>
      </c>
      <c r="K133" s="45">
        <f t="shared" si="37"/>
        <v>117.40944881889763</v>
      </c>
      <c r="L133" s="45">
        <f t="shared" si="37"/>
        <v>131.22339707536557</v>
      </c>
      <c r="M133" s="45">
        <f t="shared" si="37"/>
        <v>132.87109111361079</v>
      </c>
      <c r="N133" s="45">
        <f t="shared" si="37"/>
        <v>125.06299212598425</v>
      </c>
      <c r="O133" s="45">
        <f t="shared" si="37"/>
        <v>114.44971878515184</v>
      </c>
      <c r="S133" s="32" t="s">
        <v>9</v>
      </c>
      <c r="T133" s="45">
        <f t="shared" ref="T133:T146" si="38">MAX(B5:M5)</f>
        <v>200.97560975609755</v>
      </c>
      <c r="U133" s="45">
        <f t="shared" ref="U133:U145" si="39">MAX(N5:Y5)</f>
        <v>156.69291338582678</v>
      </c>
      <c r="V133" s="45">
        <f t="shared" ref="V133:V146" si="40">MAX(Z5:AK5)</f>
        <v>182.1011673151751</v>
      </c>
      <c r="W133" s="45">
        <f t="shared" ref="W133:W146" si="41">MAX(AL5:AW5)</f>
        <v>175.28957528957528</v>
      </c>
      <c r="Y133" s="32" t="s">
        <v>9</v>
      </c>
      <c r="Z133" s="45">
        <f t="shared" ref="Z133:Z146" si="42">(T133-U133)/T133*100</f>
        <v>22.03386591239201</v>
      </c>
      <c r="AA133" s="45">
        <f t="shared" ref="AA133:AA146" si="43">(T133-V133)/T133*100</f>
        <v>9.3914094669638395</v>
      </c>
      <c r="AB133" s="45">
        <f t="shared" ref="AB133:AB146" si="44">(T133-W133)/T133*100</f>
        <v>12.780672489410355</v>
      </c>
      <c r="AJ133" s="32" t="s">
        <v>9</v>
      </c>
      <c r="AK133" s="61">
        <v>6870</v>
      </c>
      <c r="AL133" s="61">
        <v>4417.5</v>
      </c>
      <c r="AM133" s="61">
        <v>1702.5</v>
      </c>
      <c r="AN133" s="61">
        <v>3810</v>
      </c>
    </row>
    <row r="134" spans="1:42">
      <c r="A134" s="32" t="s">
        <v>34</v>
      </c>
      <c r="B134" s="45">
        <f>AA18</f>
        <v>105.55076529830659</v>
      </c>
      <c r="C134" s="45">
        <f>AC18</f>
        <v>124.92986042114386</v>
      </c>
      <c r="D134" s="45">
        <f>AE18</f>
        <v>124.03590796286652</v>
      </c>
      <c r="E134" s="45">
        <f>AG18</f>
        <v>136.14891037453</v>
      </c>
      <c r="F134" s="45">
        <f>AI18</f>
        <v>131.41913924183598</v>
      </c>
      <c r="G134" s="45">
        <f>AK18</f>
        <v>120.07687998144199</v>
      </c>
      <c r="I134" s="32" t="s">
        <v>34</v>
      </c>
      <c r="J134" s="45">
        <f t="shared" ref="J134:O134" si="45">B134-6</f>
        <v>99.550765298306587</v>
      </c>
      <c r="K134" s="45">
        <f t="shared" si="45"/>
        <v>118.92986042114386</v>
      </c>
      <c r="L134" s="45">
        <f t="shared" si="45"/>
        <v>118.03590796286652</v>
      </c>
      <c r="M134" s="45">
        <f t="shared" si="45"/>
        <v>130.14891037453</v>
      </c>
      <c r="N134" s="45">
        <f t="shared" si="45"/>
        <v>125.41913924183598</v>
      </c>
      <c r="O134" s="45">
        <f t="shared" si="45"/>
        <v>114.07687998144199</v>
      </c>
      <c r="S134" s="32" t="s">
        <v>10</v>
      </c>
      <c r="T134" s="45">
        <f t="shared" si="38"/>
        <v>234.14634146341461</v>
      </c>
      <c r="U134" s="45">
        <f t="shared" si="39"/>
        <v>117.6</v>
      </c>
      <c r="V134" s="45">
        <f t="shared" si="40"/>
        <v>137.74319066147859</v>
      </c>
      <c r="W134" s="45">
        <f t="shared" si="41"/>
        <v>129.24901185770753</v>
      </c>
      <c r="Y134" s="32" t="s">
        <v>10</v>
      </c>
      <c r="Z134" s="45">
        <f t="shared" si="42"/>
        <v>49.774999999999999</v>
      </c>
      <c r="AA134" s="45">
        <f t="shared" si="43"/>
        <v>41.172178988326849</v>
      </c>
      <c r="AB134" s="45">
        <f t="shared" si="44"/>
        <v>44.799901185770743</v>
      </c>
      <c r="AJ134" s="32" t="s">
        <v>10</v>
      </c>
      <c r="AK134" s="61">
        <v>9457.5</v>
      </c>
      <c r="AL134" s="61">
        <v>1140</v>
      </c>
      <c r="AM134" s="61">
        <v>3405</v>
      </c>
      <c r="AN134" s="61">
        <v>2700</v>
      </c>
    </row>
    <row r="135" spans="1:42">
      <c r="A135" s="32" t="s">
        <v>89</v>
      </c>
      <c r="B135" s="45">
        <f>AM18</f>
        <v>93.093359552986882</v>
      </c>
      <c r="C135" s="45">
        <f>AO18</f>
        <v>110.36094172740137</v>
      </c>
      <c r="D135" s="45">
        <f>AQ18</f>
        <v>130.54051873927651</v>
      </c>
      <c r="E135" s="45">
        <f>AS18</f>
        <v>127.83105764472225</v>
      </c>
      <c r="F135" s="45">
        <f>AU18</f>
        <v>121.72550464475931</v>
      </c>
      <c r="G135" s="45">
        <f>AW18</f>
        <v>111.21348015757951</v>
      </c>
      <c r="I135" s="32" t="s">
        <v>89</v>
      </c>
      <c r="J135" s="45">
        <f t="shared" ref="J135:O135" si="46">B135+7</f>
        <v>100.09335955298688</v>
      </c>
      <c r="K135" s="45">
        <f t="shared" si="46"/>
        <v>117.36094172740137</v>
      </c>
      <c r="L135" s="45">
        <f t="shared" si="46"/>
        <v>137.54051873927651</v>
      </c>
      <c r="M135" s="45">
        <f t="shared" si="46"/>
        <v>134.83105764472225</v>
      </c>
      <c r="N135" s="45">
        <f t="shared" si="46"/>
        <v>128.72550464475933</v>
      </c>
      <c r="O135" s="45">
        <f t="shared" si="46"/>
        <v>118.21348015757951</v>
      </c>
      <c r="S135" s="32" t="s">
        <v>11</v>
      </c>
      <c r="T135" s="45">
        <f t="shared" si="38"/>
        <v>152.10084033613444</v>
      </c>
      <c r="U135" s="45">
        <f t="shared" si="39"/>
        <v>145.19999999999999</v>
      </c>
      <c r="V135" s="45">
        <f t="shared" si="40"/>
        <v>144.74708171206225</v>
      </c>
      <c r="W135" s="45">
        <f t="shared" si="41"/>
        <v>149.40711462450594</v>
      </c>
      <c r="Y135" s="32" t="s">
        <v>11</v>
      </c>
      <c r="Z135" s="45">
        <f t="shared" si="42"/>
        <v>4.5370165745856337</v>
      </c>
      <c r="AA135" s="45">
        <f t="shared" si="43"/>
        <v>4.834791581572321</v>
      </c>
      <c r="AB135" s="45">
        <f t="shared" si="44"/>
        <v>1.7710130369270267</v>
      </c>
      <c r="AJ135" s="32" t="s">
        <v>11</v>
      </c>
      <c r="AK135" s="61">
        <v>5235</v>
      </c>
      <c r="AL135" s="61">
        <v>2017.5</v>
      </c>
      <c r="AM135" s="61">
        <v>2947.5</v>
      </c>
      <c r="AN135" s="61">
        <v>6150</v>
      </c>
      <c r="AP135" s="86">
        <v>-1.1319999999999999</v>
      </c>
    </row>
    <row r="136" spans="1:42">
      <c r="S136" s="56" t="s">
        <v>12</v>
      </c>
      <c r="T136" s="45">
        <f t="shared" si="38"/>
        <v>157.98319327731093</v>
      </c>
      <c r="U136" s="45">
        <f t="shared" si="39"/>
        <v>142</v>
      </c>
      <c r="V136" s="45">
        <f t="shared" si="40"/>
        <v>121.25984251968505</v>
      </c>
      <c r="W136" s="45">
        <f t="shared" si="41"/>
        <v>127.79922779922781</v>
      </c>
      <c r="Y136" s="56" t="s">
        <v>12</v>
      </c>
      <c r="Z136" s="45">
        <f t="shared" si="42"/>
        <v>10.117021276595748</v>
      </c>
      <c r="AA136" s="45">
        <f t="shared" si="43"/>
        <v>23.245099681688721</v>
      </c>
      <c r="AB136" s="45">
        <f t="shared" si="44"/>
        <v>19.105807935595166</v>
      </c>
      <c r="AJ136" s="32" t="s">
        <v>12</v>
      </c>
      <c r="AK136" s="61">
        <v>4815</v>
      </c>
      <c r="AL136" s="61">
        <v>2347.5</v>
      </c>
      <c r="AM136" s="61">
        <v>2475</v>
      </c>
      <c r="AN136" s="61">
        <v>2595</v>
      </c>
    </row>
    <row r="137" spans="1:42">
      <c r="S137" s="56" t="s">
        <v>13</v>
      </c>
      <c r="T137" s="45">
        <f t="shared" si="38"/>
        <v>147.89915966386556</v>
      </c>
      <c r="U137" s="45">
        <f t="shared" si="39"/>
        <v>135.82677165354329</v>
      </c>
      <c r="V137" s="45">
        <f t="shared" si="40"/>
        <v>138.13229571984436</v>
      </c>
      <c r="W137" s="45">
        <f t="shared" si="41"/>
        <v>131.27413127413126</v>
      </c>
      <c r="Y137" s="56" t="s">
        <v>13</v>
      </c>
      <c r="Z137" s="45">
        <f t="shared" si="42"/>
        <v>8.1625805297065348</v>
      </c>
      <c r="AA137" s="45">
        <f t="shared" si="43"/>
        <v>6.603731871241604</v>
      </c>
      <c r="AB137" s="45">
        <f t="shared" si="44"/>
        <v>11.240786240786257</v>
      </c>
      <c r="AJ137" s="32" t="s">
        <v>13</v>
      </c>
      <c r="AK137" s="61">
        <v>4522.5</v>
      </c>
      <c r="AL137" s="61">
        <v>3045</v>
      </c>
      <c r="AM137" s="61">
        <v>1540.5</v>
      </c>
      <c r="AN137" s="61">
        <v>4072.5</v>
      </c>
    </row>
    <row r="138" spans="1:42">
      <c r="S138" s="56" t="s">
        <v>14</v>
      </c>
      <c r="T138" s="45">
        <f t="shared" si="38"/>
        <v>152.10084033613444</v>
      </c>
      <c r="U138" s="45">
        <f t="shared" si="39"/>
        <v>177.6</v>
      </c>
      <c r="V138" s="45">
        <f t="shared" si="40"/>
        <v>145.91439688715951</v>
      </c>
      <c r="W138" s="45">
        <f t="shared" si="41"/>
        <v>135.96837944664031</v>
      </c>
      <c r="Y138" s="56" t="s">
        <v>14</v>
      </c>
      <c r="Z138" s="45">
        <f t="shared" si="42"/>
        <v>-16.764640883977908</v>
      </c>
      <c r="AA138" s="45">
        <f t="shared" si="43"/>
        <v>4.0673302233592068</v>
      </c>
      <c r="AB138" s="45">
        <f t="shared" si="44"/>
        <v>10.606424562706083</v>
      </c>
      <c r="AJ138" s="32" t="s">
        <v>14</v>
      </c>
      <c r="AK138" s="61">
        <v>4402.5</v>
      </c>
      <c r="AL138" s="61">
        <v>3330</v>
      </c>
      <c r="AM138" s="61">
        <v>4245</v>
      </c>
      <c r="AN138" s="61">
        <v>2632.5</v>
      </c>
    </row>
    <row r="139" spans="1:42">
      <c r="S139" s="56" t="s">
        <v>15</v>
      </c>
      <c r="T139" s="45">
        <f t="shared" si="38"/>
        <v>144.9579831932773</v>
      </c>
      <c r="U139" s="45">
        <f t="shared" si="39"/>
        <v>137.007874015748</v>
      </c>
      <c r="V139" s="45">
        <f t="shared" si="40"/>
        <v>141.63424124513617</v>
      </c>
      <c r="W139" s="45">
        <f t="shared" si="41"/>
        <v>135.13513513513513</v>
      </c>
      <c r="Y139" s="56" t="s">
        <v>15</v>
      </c>
      <c r="Z139" s="45">
        <f t="shared" si="42"/>
        <v>5.4844231427593435</v>
      </c>
      <c r="AA139" s="45">
        <f t="shared" si="43"/>
        <v>2.2929002424857678</v>
      </c>
      <c r="AB139" s="45">
        <f t="shared" si="44"/>
        <v>6.7763415589502509</v>
      </c>
      <c r="AJ139" s="32" t="s">
        <v>15</v>
      </c>
      <c r="AK139" s="61">
        <v>3442.5</v>
      </c>
      <c r="AL139" s="61">
        <v>2175</v>
      </c>
      <c r="AM139" s="61">
        <v>1275</v>
      </c>
      <c r="AN139" s="61">
        <v>2100</v>
      </c>
    </row>
    <row r="140" spans="1:42">
      <c r="S140" s="56" t="s">
        <v>16</v>
      </c>
      <c r="T140" s="45">
        <f t="shared" si="38"/>
        <v>188.29268292682929</v>
      </c>
      <c r="U140" s="45">
        <f t="shared" si="39"/>
        <v>120.39999999999999</v>
      </c>
      <c r="V140" s="45">
        <f t="shared" si="40"/>
        <v>144.35797665369648</v>
      </c>
      <c r="W140" s="45">
        <f t="shared" si="41"/>
        <v>116.99604743083003</v>
      </c>
      <c r="Y140" s="56" t="s">
        <v>16</v>
      </c>
      <c r="Z140" s="45">
        <f t="shared" si="42"/>
        <v>36.056994818652861</v>
      </c>
      <c r="AA140" s="45">
        <f t="shared" si="43"/>
        <v>23.333198927440996</v>
      </c>
      <c r="AB140" s="45">
        <f t="shared" si="44"/>
        <v>37.864793462901154</v>
      </c>
      <c r="AJ140" s="32" t="s">
        <v>16</v>
      </c>
      <c r="AK140" s="61">
        <v>5077.5</v>
      </c>
      <c r="AL140" s="61">
        <v>528</v>
      </c>
      <c r="AM140" s="61">
        <v>1785</v>
      </c>
      <c r="AN140" s="61">
        <v>825</v>
      </c>
    </row>
    <row r="141" spans="1:42">
      <c r="S141" s="56" t="s">
        <v>17</v>
      </c>
      <c r="T141" s="45">
        <f t="shared" si="38"/>
        <v>136.58536585365854</v>
      </c>
      <c r="U141" s="45">
        <f t="shared" si="39"/>
        <v>132</v>
      </c>
      <c r="V141" s="45">
        <f t="shared" si="40"/>
        <v>150.9727626459144</v>
      </c>
      <c r="W141" s="45">
        <f t="shared" si="41"/>
        <v>140.31620553359681</v>
      </c>
      <c r="Y141" s="56" t="s">
        <v>17</v>
      </c>
      <c r="Z141" s="45">
        <f t="shared" si="42"/>
        <v>3.3571428571428625</v>
      </c>
      <c r="AA141" s="45">
        <f t="shared" si="43"/>
        <v>-10.53362979433018</v>
      </c>
      <c r="AB141" s="45">
        <f t="shared" si="44"/>
        <v>-2.7315076228119479</v>
      </c>
      <c r="AJ141" s="32" t="s">
        <v>17</v>
      </c>
      <c r="AK141" s="61">
        <v>2422.5</v>
      </c>
      <c r="AL141" s="61">
        <v>1095</v>
      </c>
      <c r="AM141" s="61">
        <v>2643.75</v>
      </c>
      <c r="AN141" s="61">
        <v>2962.5</v>
      </c>
    </row>
    <row r="142" spans="1:42">
      <c r="S142" s="56" t="s">
        <v>18</v>
      </c>
      <c r="T142" s="45">
        <f t="shared" si="38"/>
        <v>135.71428571428572</v>
      </c>
      <c r="U142" s="45">
        <f t="shared" si="39"/>
        <v>131.6</v>
      </c>
      <c r="V142" s="45">
        <f t="shared" si="40"/>
        <v>131.51750972762645</v>
      </c>
      <c r="W142" s="45">
        <f t="shared" si="41"/>
        <v>142.47104247104247</v>
      </c>
      <c r="Y142" s="56" t="s">
        <v>18</v>
      </c>
      <c r="Z142" s="45">
        <f t="shared" si="42"/>
        <v>3.0315789473684309</v>
      </c>
      <c r="AA142" s="45">
        <f t="shared" si="43"/>
        <v>3.092361253327887</v>
      </c>
      <c r="AB142" s="45">
        <f t="shared" si="44"/>
        <v>-4.9786628733997054</v>
      </c>
      <c r="AJ142" s="32" t="s">
        <v>18</v>
      </c>
      <c r="AK142" s="61">
        <v>4440</v>
      </c>
      <c r="AL142" s="61">
        <v>3120</v>
      </c>
      <c r="AM142" s="61">
        <v>4237.5</v>
      </c>
      <c r="AN142" s="61">
        <v>2707.5</v>
      </c>
    </row>
    <row r="143" spans="1:42">
      <c r="S143" s="56" t="s">
        <v>19</v>
      </c>
      <c r="T143" s="45">
        <f t="shared" si="38"/>
        <v>164.09266409266408</v>
      </c>
      <c r="U143" s="45">
        <f t="shared" si="39"/>
        <v>162</v>
      </c>
      <c r="V143" s="45">
        <f t="shared" si="40"/>
        <v>143.19066147859922</v>
      </c>
      <c r="W143" s="45">
        <f t="shared" si="41"/>
        <v>133.59683794466403</v>
      </c>
      <c r="Y143" s="56" t="s">
        <v>19</v>
      </c>
      <c r="Z143" s="45">
        <f t="shared" si="42"/>
        <v>1.2752941176470511</v>
      </c>
      <c r="AA143" s="45">
        <f t="shared" si="43"/>
        <v>12.737926298924229</v>
      </c>
      <c r="AB143" s="45">
        <f t="shared" si="44"/>
        <v>18.584515229016503</v>
      </c>
      <c r="AJ143" s="32" t="s">
        <v>19</v>
      </c>
      <c r="AK143" s="61">
        <v>5227.5</v>
      </c>
      <c r="AL143" s="61">
        <v>7222.5</v>
      </c>
      <c r="AM143" s="61">
        <v>1371</v>
      </c>
      <c r="AN143" s="61">
        <v>3082.5</v>
      </c>
    </row>
    <row r="144" spans="1:42">
      <c r="S144" s="56" t="s">
        <v>20</v>
      </c>
      <c r="T144" s="45">
        <f t="shared" si="38"/>
        <v>132.28346456692915</v>
      </c>
      <c r="U144" s="45">
        <f t="shared" si="39"/>
        <v>146.80000000000001</v>
      </c>
      <c r="V144" s="45">
        <f t="shared" si="40"/>
        <v>159.92217898832683</v>
      </c>
      <c r="W144" s="45">
        <f t="shared" si="41"/>
        <v>133.59683794466403</v>
      </c>
      <c r="Y144" s="56" t="s">
        <v>20</v>
      </c>
      <c r="Z144" s="45">
        <f t="shared" si="42"/>
        <v>-10.973809523809514</v>
      </c>
      <c r="AA144" s="45">
        <f t="shared" si="43"/>
        <v>-20.89355197331848</v>
      </c>
      <c r="AB144" s="45">
        <f t="shared" si="44"/>
        <v>-0.99284773197815068</v>
      </c>
      <c r="AJ144" s="32" t="s">
        <v>20</v>
      </c>
      <c r="AK144" s="61">
        <v>3180</v>
      </c>
      <c r="AL144" s="61">
        <v>573</v>
      </c>
      <c r="AM144" s="61">
        <v>1798.5</v>
      </c>
      <c r="AN144" s="61">
        <v>1755</v>
      </c>
    </row>
    <row r="145" spans="19:40">
      <c r="S145" s="56" t="s">
        <v>21</v>
      </c>
      <c r="T145" s="45">
        <f t="shared" si="38"/>
        <v>161.003861003861</v>
      </c>
      <c r="U145" s="45">
        <f t="shared" si="39"/>
        <v>141.33858267716533</v>
      </c>
      <c r="V145" s="45">
        <f t="shared" si="40"/>
        <v>134.63035019455251</v>
      </c>
      <c r="W145" s="45">
        <f t="shared" si="41"/>
        <v>153.35968379446641</v>
      </c>
      <c r="Y145" s="56" t="s">
        <v>21</v>
      </c>
      <c r="Z145" s="45">
        <f t="shared" si="42"/>
        <v>12.214165675333762</v>
      </c>
      <c r="AA145" s="45">
        <f t="shared" si="43"/>
        <v>16.380669783239572</v>
      </c>
      <c r="AB145" s="45">
        <f t="shared" si="44"/>
        <v>4.7478222955232638</v>
      </c>
      <c r="AJ145" s="32" t="s">
        <v>21</v>
      </c>
      <c r="AK145" s="61">
        <v>4575</v>
      </c>
      <c r="AL145" s="61">
        <v>3637.5</v>
      </c>
      <c r="AM145" s="61">
        <v>3097.5</v>
      </c>
      <c r="AN145" s="61">
        <v>3412.5</v>
      </c>
    </row>
    <row r="146" spans="19:40">
      <c r="S146" s="56" t="s">
        <v>117</v>
      </c>
      <c r="T146" s="45">
        <f t="shared" si="38"/>
        <v>152.04047916095212</v>
      </c>
      <c r="U146" s="45">
        <f>MAX(N18:Y18)</f>
        <v>131.87109111361079</v>
      </c>
      <c r="V146" s="45">
        <f t="shared" si="40"/>
        <v>136.14891037453</v>
      </c>
      <c r="W146" s="45">
        <f t="shared" si="41"/>
        <v>130.54051873927651</v>
      </c>
      <c r="Y146" s="56" t="s">
        <v>117</v>
      </c>
      <c r="Z146" s="63">
        <f t="shared" si="42"/>
        <v>13.265801422520997</v>
      </c>
      <c r="AA146" s="63">
        <f t="shared" si="43"/>
        <v>10.452195937635189</v>
      </c>
      <c r="AB146" s="63">
        <f t="shared" si="44"/>
        <v>14.140944924881129</v>
      </c>
      <c r="AJ146" s="32" t="s">
        <v>117</v>
      </c>
      <c r="AK146" s="61">
        <f>AVERAGE(AK132:AK145)</f>
        <v>4758.2142857142853</v>
      </c>
      <c r="AL146" s="61">
        <f>AVERAGE(AL132:AL145)</f>
        <v>2762.5714285714284</v>
      </c>
      <c r="AM146" s="61">
        <f>AVERAGE(AM132:AM145)</f>
        <v>2580.2678571428573</v>
      </c>
      <c r="AN146" s="61">
        <f>AVERAGE(AN132:AN145)</f>
        <v>2977.5</v>
      </c>
    </row>
    <row r="147" spans="19:40">
      <c r="T147" s="57"/>
      <c r="U147" s="58"/>
      <c r="Y147" s="64" t="s">
        <v>132</v>
      </c>
      <c r="Z147" s="61">
        <f>STDEV(Z132:Z145)</f>
        <v>17.303168860503668</v>
      </c>
      <c r="AA147" s="61">
        <f t="shared" ref="AA147:AB147" si="47">STDEV(AA132:AA145)</f>
        <v>15.394665329576949</v>
      </c>
      <c r="AB147" s="61">
        <f t="shared" si="47"/>
        <v>14.90359812879492</v>
      </c>
      <c r="AJ147" s="32" t="s">
        <v>132</v>
      </c>
      <c r="AK147" s="61">
        <f>STDEV(AK132:AK145)</f>
        <v>1762.1813483281467</v>
      </c>
      <c r="AL147" s="61">
        <f>STDEV(AL132:AL145)</f>
        <v>1793.1174599770998</v>
      </c>
      <c r="AM147" s="61">
        <f t="shared" ref="AM147:AN147" si="48">STDEV(AM132:AM145)</f>
        <v>1034.6514298967372</v>
      </c>
      <c r="AN147" s="61">
        <f t="shared" si="48"/>
        <v>1224.1111374883724</v>
      </c>
    </row>
    <row r="148" spans="19:40">
      <c r="T148" s="57"/>
      <c r="U148" s="58"/>
    </row>
    <row r="149" spans="19:40">
      <c r="T149" s="58"/>
      <c r="U149" s="58"/>
    </row>
    <row r="186" spans="1:10" ht="32.25" customHeight="1">
      <c r="A186" s="68" t="s">
        <v>118</v>
      </c>
      <c r="B186" s="69"/>
      <c r="C186" s="69"/>
      <c r="D186" s="69"/>
      <c r="E186" s="70"/>
      <c r="G186" s="65" t="s">
        <v>130</v>
      </c>
      <c r="H186" s="66"/>
      <c r="I186" s="66"/>
      <c r="J186" s="67"/>
    </row>
    <row r="187" spans="1:10">
      <c r="A187" s="55"/>
      <c r="B187" s="55" t="s">
        <v>114</v>
      </c>
      <c r="C187" s="55" t="s">
        <v>115</v>
      </c>
      <c r="D187" s="55" t="s">
        <v>34</v>
      </c>
      <c r="E187" s="55" t="s">
        <v>89</v>
      </c>
      <c r="G187" s="32"/>
      <c r="H187" s="32" t="s">
        <v>115</v>
      </c>
      <c r="I187" s="32" t="s">
        <v>34</v>
      </c>
      <c r="J187" s="32" t="s">
        <v>89</v>
      </c>
    </row>
    <row r="188" spans="1:10">
      <c r="A188" s="32" t="s">
        <v>8</v>
      </c>
      <c r="B188" s="45">
        <f>M4-C4</f>
        <v>18.048780487804891</v>
      </c>
      <c r="C188" s="45">
        <f>Y4-O4</f>
        <v>24.015748031496074</v>
      </c>
      <c r="D188" s="45">
        <f>AK4-AA4</f>
        <v>9.7276264591439627</v>
      </c>
      <c r="E188" s="45">
        <f>AW4-AM4</f>
        <v>3.1620553359683754</v>
      </c>
      <c r="G188" s="32" t="s">
        <v>8</v>
      </c>
      <c r="H188" s="61">
        <f>C188/B188*100</f>
        <v>133.06022557991059</v>
      </c>
      <c r="I188" s="61">
        <f>D188/B188*100</f>
        <v>53.896308760121912</v>
      </c>
      <c r="J188" s="61">
        <f>E188/B188*100</f>
        <v>17.519495780365311</v>
      </c>
    </row>
    <row r="189" spans="1:10">
      <c r="A189" s="32" t="s">
        <v>9</v>
      </c>
      <c r="B189" s="45">
        <f t="shared" ref="B189:B202" si="49">M5-C5</f>
        <v>19.024390243902445</v>
      </c>
      <c r="C189" s="45">
        <f t="shared" ref="C189:C202" si="50">Y5-O5</f>
        <v>34.645669291338564</v>
      </c>
      <c r="D189" s="45">
        <f t="shared" ref="D189:D202" si="51">AK5-AA5</f>
        <v>23.735408560311299</v>
      </c>
      <c r="E189" s="45">
        <f t="shared" ref="E189:E202" si="52">AW5-AM5</f>
        <v>3.0888030888031039</v>
      </c>
      <c r="G189" s="32" t="s">
        <v>9</v>
      </c>
      <c r="H189" s="61">
        <f t="shared" ref="H189:H202" si="53">C189/B189*100</f>
        <v>182.1118514031898</v>
      </c>
      <c r="I189" s="61">
        <f t="shared" ref="I189:I202" si="54">D189/B189*100</f>
        <v>124.76304499650807</v>
      </c>
      <c r="J189" s="61">
        <f t="shared" ref="J189:J202" si="55">E189/B189*100</f>
        <v>16.236016236016308</v>
      </c>
    </row>
    <row r="190" spans="1:10">
      <c r="A190" s="32" t="s">
        <v>10</v>
      </c>
      <c r="B190" s="45">
        <f t="shared" si="49"/>
        <v>108.29268292682926</v>
      </c>
      <c r="C190" s="45">
        <f t="shared" si="50"/>
        <v>18</v>
      </c>
      <c r="D190" s="45">
        <f t="shared" si="51"/>
        <v>33.463035019455262</v>
      </c>
      <c r="E190" s="45">
        <f t="shared" si="52"/>
        <v>11.857707509881422</v>
      </c>
      <c r="G190" s="32" t="s">
        <v>10</v>
      </c>
      <c r="H190" s="61">
        <f t="shared" si="53"/>
        <v>16.621621621621625</v>
      </c>
      <c r="I190" s="61">
        <f t="shared" si="54"/>
        <v>30.900550355803286</v>
      </c>
      <c r="J190" s="61">
        <f t="shared" si="55"/>
        <v>10.949684862728342</v>
      </c>
    </row>
    <row r="191" spans="1:10">
      <c r="A191" s="32" t="s">
        <v>11</v>
      </c>
      <c r="B191" s="45">
        <f t="shared" si="49"/>
        <v>27.310924369747895</v>
      </c>
      <c r="C191" s="45">
        <f t="shared" si="50"/>
        <v>12</v>
      </c>
      <c r="D191" s="45">
        <f t="shared" si="51"/>
        <v>10.11673151750972</v>
      </c>
      <c r="E191" s="45">
        <f t="shared" si="52"/>
        <v>37.944664031620576</v>
      </c>
      <c r="G191" s="32" t="s">
        <v>11</v>
      </c>
      <c r="H191" s="61">
        <f t="shared" si="53"/>
        <v>43.938461538461546</v>
      </c>
      <c r="I191" s="61">
        <f t="shared" si="54"/>
        <v>37.042801556420216</v>
      </c>
      <c r="J191" s="61">
        <f t="shared" si="55"/>
        <v>138.93584676193382</v>
      </c>
    </row>
    <row r="192" spans="1:10">
      <c r="A192" s="32" t="s">
        <v>12</v>
      </c>
      <c r="B192" s="45">
        <f t="shared" si="49"/>
        <v>25.630252100840337</v>
      </c>
      <c r="C192" s="45">
        <f t="shared" si="50"/>
        <v>14</v>
      </c>
      <c r="D192" s="45">
        <f t="shared" si="51"/>
        <v>21.653543307086593</v>
      </c>
      <c r="E192" s="45">
        <f t="shared" si="52"/>
        <v>23.938223938223928</v>
      </c>
      <c r="G192" s="32" t="s">
        <v>12</v>
      </c>
      <c r="H192" s="61">
        <f t="shared" si="53"/>
        <v>54.622950819672134</v>
      </c>
      <c r="I192" s="61">
        <f t="shared" si="54"/>
        <v>84.484316509616548</v>
      </c>
      <c r="J192" s="61">
        <f t="shared" si="55"/>
        <v>93.398316349135982</v>
      </c>
    </row>
    <row r="193" spans="1:10">
      <c r="A193" s="32" t="s">
        <v>13</v>
      </c>
      <c r="B193" s="45">
        <f t="shared" si="49"/>
        <v>22.68907563025212</v>
      </c>
      <c r="C193" s="45">
        <f t="shared" si="50"/>
        <v>15.748031496062993</v>
      </c>
      <c r="D193" s="45">
        <f t="shared" si="51"/>
        <v>-3.5019455252918306</v>
      </c>
      <c r="E193" s="45">
        <f t="shared" si="52"/>
        <v>39.382239382239362</v>
      </c>
      <c r="G193" s="32" t="s">
        <v>13</v>
      </c>
      <c r="H193" s="61">
        <f t="shared" si="53"/>
        <v>69.407990667833133</v>
      </c>
      <c r="I193" s="61">
        <f t="shared" si="54"/>
        <v>-15.434500648508426</v>
      </c>
      <c r="J193" s="61">
        <f t="shared" si="55"/>
        <v>173.57357357357336</v>
      </c>
    </row>
    <row r="194" spans="1:10">
      <c r="A194" s="32" t="s">
        <v>14</v>
      </c>
      <c r="B194" s="45">
        <f t="shared" si="49"/>
        <v>19.327731092436977</v>
      </c>
      <c r="C194" s="45">
        <f t="shared" si="50"/>
        <v>0</v>
      </c>
      <c r="D194" s="45">
        <f t="shared" si="51"/>
        <v>38.13229571984435</v>
      </c>
      <c r="E194" s="45">
        <f t="shared" si="52"/>
        <v>9.4861660079051262</v>
      </c>
      <c r="G194" s="32" t="s">
        <v>14</v>
      </c>
      <c r="H194" s="61">
        <f t="shared" si="53"/>
        <v>0</v>
      </c>
      <c r="I194" s="61">
        <f t="shared" si="54"/>
        <v>197.29318220267291</v>
      </c>
      <c r="J194" s="61">
        <f t="shared" si="55"/>
        <v>49.080598040900433</v>
      </c>
    </row>
    <row r="195" spans="1:10">
      <c r="A195" s="32" t="s">
        <v>15</v>
      </c>
      <c r="B195" s="45">
        <f t="shared" si="49"/>
        <v>23.109243697479002</v>
      </c>
      <c r="C195" s="45">
        <f t="shared" si="50"/>
        <v>10.236220472440962</v>
      </c>
      <c r="D195" s="45">
        <f t="shared" si="51"/>
        <v>12.062256809338507</v>
      </c>
      <c r="E195" s="45">
        <f t="shared" si="52"/>
        <v>17.760617760617748</v>
      </c>
      <c r="G195" s="32" t="s">
        <v>15</v>
      </c>
      <c r="H195" s="61">
        <f t="shared" si="53"/>
        <v>44.294917680744504</v>
      </c>
      <c r="I195" s="61">
        <f t="shared" si="54"/>
        <v>52.196674920410246</v>
      </c>
      <c r="J195" s="61">
        <f t="shared" si="55"/>
        <v>76.855036855036758</v>
      </c>
    </row>
    <row r="196" spans="1:10">
      <c r="A196" s="32" t="s">
        <v>16</v>
      </c>
      <c r="B196" s="45">
        <f t="shared" si="49"/>
        <v>17.073170731707307</v>
      </c>
      <c r="C196" s="45">
        <f t="shared" si="50"/>
        <v>-8.0000000000000142</v>
      </c>
      <c r="D196" s="45">
        <f t="shared" si="51"/>
        <v>-0.77821011673151474</v>
      </c>
      <c r="E196" s="45">
        <f t="shared" si="52"/>
        <v>12.648221343873487</v>
      </c>
      <c r="G196" s="32" t="s">
        <v>16</v>
      </c>
      <c r="H196" s="61">
        <f t="shared" si="53"/>
        <v>-46.857142857142968</v>
      </c>
      <c r="I196" s="61">
        <f t="shared" si="54"/>
        <v>-4.5580878265703033</v>
      </c>
      <c r="J196" s="61">
        <f t="shared" si="55"/>
        <v>74.082439299830469</v>
      </c>
    </row>
    <row r="197" spans="1:10">
      <c r="A197" s="32" t="s">
        <v>17</v>
      </c>
      <c r="B197" s="45">
        <f t="shared" si="49"/>
        <v>34.634146341463421</v>
      </c>
      <c r="C197" s="45">
        <f t="shared" si="50"/>
        <v>14.800000000000011</v>
      </c>
      <c r="D197" s="45">
        <f t="shared" si="51"/>
        <v>-4.6692607003891169</v>
      </c>
      <c r="E197" s="45">
        <f t="shared" si="52"/>
        <v>41.501976284584956</v>
      </c>
      <c r="G197" s="32" t="s">
        <v>17</v>
      </c>
      <c r="H197" s="61">
        <f t="shared" si="53"/>
        <v>42.732394366197205</v>
      </c>
      <c r="I197" s="61">
        <f t="shared" si="54"/>
        <v>-13.481668219433363</v>
      </c>
      <c r="J197" s="61">
        <f t="shared" si="55"/>
        <v>119.82964983577344</v>
      </c>
    </row>
    <row r="198" spans="1:10">
      <c r="A198" s="32" t="s">
        <v>18</v>
      </c>
      <c r="B198" s="45">
        <f t="shared" si="49"/>
        <v>36.974789915966412</v>
      </c>
      <c r="C198" s="45">
        <f t="shared" si="50"/>
        <v>39.599999999999994</v>
      </c>
      <c r="D198" s="45">
        <f t="shared" si="51"/>
        <v>49.416342412451357</v>
      </c>
      <c r="E198" s="45">
        <f t="shared" si="52"/>
        <v>18.918918918918919</v>
      </c>
      <c r="G198" s="32" t="s">
        <v>18</v>
      </c>
      <c r="H198" s="61">
        <f t="shared" si="53"/>
        <v>107.09999999999991</v>
      </c>
      <c r="I198" s="61">
        <f t="shared" si="54"/>
        <v>133.64874425185701</v>
      </c>
      <c r="J198" s="61">
        <f t="shared" si="55"/>
        <v>51.167076167076132</v>
      </c>
    </row>
    <row r="199" spans="1:10">
      <c r="A199" s="32" t="s">
        <v>19</v>
      </c>
      <c r="B199" s="45">
        <f t="shared" si="49"/>
        <v>3.8610038610038657</v>
      </c>
      <c r="C199" s="45">
        <f t="shared" si="50"/>
        <v>24.399999999999991</v>
      </c>
      <c r="D199" s="45">
        <f t="shared" si="51"/>
        <v>-8.5603112840466764</v>
      </c>
      <c r="E199" s="45">
        <f t="shared" si="52"/>
        <v>9.0909090909090935</v>
      </c>
      <c r="G199" s="32" t="s">
        <v>19</v>
      </c>
      <c r="H199" s="61">
        <f t="shared" si="53"/>
        <v>631.95999999999901</v>
      </c>
      <c r="I199" s="61">
        <f t="shared" si="54"/>
        <v>-221.71206225680865</v>
      </c>
      <c r="J199" s="61">
        <f t="shared" si="55"/>
        <v>235.45454545454524</v>
      </c>
    </row>
    <row r="200" spans="1:10">
      <c r="A200" s="32" t="s">
        <v>20</v>
      </c>
      <c r="B200" s="45">
        <f t="shared" si="49"/>
        <v>9.4488188976377927</v>
      </c>
      <c r="C200" s="45">
        <f t="shared" si="50"/>
        <v>-34.399999999999991</v>
      </c>
      <c r="D200" s="45">
        <f t="shared" si="51"/>
        <v>-1.5564202334630295</v>
      </c>
      <c r="E200" s="45">
        <f t="shared" si="52"/>
        <v>5.533596837944657</v>
      </c>
      <c r="G200" s="32" t="s">
        <v>20</v>
      </c>
      <c r="H200" s="61">
        <f t="shared" si="53"/>
        <v>-364.06666666666666</v>
      </c>
      <c r="I200" s="61">
        <f t="shared" si="54"/>
        <v>-16.472114137483736</v>
      </c>
      <c r="J200" s="61">
        <f t="shared" si="55"/>
        <v>58.563899868247638</v>
      </c>
    </row>
    <row r="201" spans="1:10">
      <c r="A201" s="32" t="s">
        <v>21</v>
      </c>
      <c r="B201" s="45">
        <f t="shared" si="49"/>
        <v>26.254826254826241</v>
      </c>
      <c r="C201" s="45">
        <f t="shared" si="50"/>
        <v>33.070866141732282</v>
      </c>
      <c r="D201" s="45">
        <f t="shared" si="51"/>
        <v>24.124513618677042</v>
      </c>
      <c r="E201" s="45">
        <f t="shared" si="52"/>
        <v>19.367588932806314</v>
      </c>
      <c r="G201" s="32" t="s">
        <v>21</v>
      </c>
      <c r="H201" s="61">
        <f t="shared" si="53"/>
        <v>125.96109309865685</v>
      </c>
      <c r="I201" s="61">
        <f t="shared" si="54"/>
        <v>91.886015106431714</v>
      </c>
      <c r="J201" s="61">
        <f t="shared" si="55"/>
        <v>73.767728435247619</v>
      </c>
    </row>
    <row r="202" spans="1:10">
      <c r="A202" s="32" t="s">
        <v>117</v>
      </c>
      <c r="B202" s="45">
        <f t="shared" si="49"/>
        <v>27.977131182278413</v>
      </c>
      <c r="C202" s="45">
        <f t="shared" si="50"/>
        <v>14.151181102362187</v>
      </c>
      <c r="D202" s="45">
        <f t="shared" si="51"/>
        <v>14.526114683135404</v>
      </c>
      <c r="E202" s="45">
        <f t="shared" si="52"/>
        <v>18.120120604592628</v>
      </c>
      <c r="G202" s="32" t="s">
        <v>117</v>
      </c>
      <c r="H202" s="61">
        <f t="shared" si="53"/>
        <v>50.581244410527646</v>
      </c>
      <c r="I202" s="61">
        <f t="shared" si="54"/>
        <v>51.921387466405768</v>
      </c>
      <c r="J202" s="61">
        <f t="shared" si="55"/>
        <v>64.767614972869254</v>
      </c>
    </row>
    <row r="203" spans="1:10">
      <c r="G203" s="56" t="s">
        <v>132</v>
      </c>
      <c r="H203" s="61">
        <f>STDEV(H188:H201)</f>
        <v>205.45015164508416</v>
      </c>
      <c r="I203" s="61">
        <f t="shared" ref="I203:J203" si="56">STDEV(I188:I201)</f>
        <v>98.197137891108852</v>
      </c>
      <c r="J203" s="61">
        <f t="shared" si="56"/>
        <v>63.781793620307852</v>
      </c>
    </row>
  </sheetData>
  <mergeCells count="35">
    <mergeCell ref="V2:W2"/>
    <mergeCell ref="S130:W130"/>
    <mergeCell ref="A130:G130"/>
    <mergeCell ref="N2:O2"/>
    <mergeCell ref="L2:M2"/>
    <mergeCell ref="J2:K2"/>
    <mergeCell ref="H2:I2"/>
    <mergeCell ref="F2:G2"/>
    <mergeCell ref="I130:O130"/>
    <mergeCell ref="T2:U2"/>
    <mergeCell ref="R2:S2"/>
    <mergeCell ref="P2:Q2"/>
    <mergeCell ref="D2:E2"/>
    <mergeCell ref="B2:C2"/>
    <mergeCell ref="AF2:AG2"/>
    <mergeCell ref="AD2:AE2"/>
    <mergeCell ref="AB2:AC2"/>
    <mergeCell ref="Z2:AA2"/>
    <mergeCell ref="X2:Y2"/>
    <mergeCell ref="G186:J186"/>
    <mergeCell ref="AJ130:AN130"/>
    <mergeCell ref="Y130:AB130"/>
    <mergeCell ref="A186:E186"/>
    <mergeCell ref="N1:Y1"/>
    <mergeCell ref="Z1:AK1"/>
    <mergeCell ref="AL1:AW1"/>
    <mergeCell ref="B1:M1"/>
    <mergeCell ref="AV2:AW2"/>
    <mergeCell ref="AT2:AU2"/>
    <mergeCell ref="AR2:AS2"/>
    <mergeCell ref="AP2:AQ2"/>
    <mergeCell ref="AN2:AO2"/>
    <mergeCell ref="AL2:AM2"/>
    <mergeCell ref="AJ2:AK2"/>
    <mergeCell ref="AH2:AI2"/>
  </mergeCells>
  <pageMargins left="0.7" right="0.7" top="0.75" bottom="0.75" header="0.3" footer="0.3"/>
  <pageSetup paperSize="9" orientation="portrait" r:id="rId1"/>
  <ignoredErrors>
    <ignoredError sqref="AW14 AW5 AW10:AW11 AU5 AU10:AU11 AU14 AS5 AS10:AS11 AS14 AQ5 AQ10:AQ11 AQ14 AO5 AO10:AO11 AO14 AM5 AM10:AM11 AM14 AK8 AI8 AG8 AE8 AC8 AA8 Y9:Y10 W9:W10 U9:U10 S9:S10 Q9:Q10 O9:O10 O11 Q11 S11 U11 W11 Y11 M16 K16 G16 E16 C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zoomScale="40" zoomScaleNormal="40" workbookViewId="0">
      <selection activeCell="S27" sqref="S27"/>
    </sheetView>
  </sheetViews>
  <sheetFormatPr defaultColWidth="15.7109375" defaultRowHeight="15"/>
  <cols>
    <col min="15" max="15" width="34.7109375" customWidth="1"/>
  </cols>
  <sheetData>
    <row r="1" spans="1:18" ht="20.100000000000001" customHeight="1">
      <c r="B1" s="14" t="s">
        <v>35</v>
      </c>
      <c r="C1" s="15"/>
      <c r="D1" s="15"/>
      <c r="E1" s="16" t="s">
        <v>36</v>
      </c>
      <c r="F1" s="17"/>
      <c r="G1" s="17"/>
      <c r="H1" s="18" t="s">
        <v>37</v>
      </c>
      <c r="I1" s="18"/>
      <c r="J1" s="18"/>
      <c r="K1" s="19" t="s">
        <v>38</v>
      </c>
      <c r="L1" s="20"/>
      <c r="M1" s="20"/>
    </row>
    <row r="2" spans="1:18" ht="20.100000000000001" customHeight="1">
      <c r="B2" s="8" t="s">
        <v>39</v>
      </c>
      <c r="C2" s="8"/>
      <c r="D2" s="21"/>
      <c r="E2" s="23" t="s">
        <v>39</v>
      </c>
      <c r="F2" s="23"/>
      <c r="G2" s="23"/>
      <c r="H2" s="10" t="s">
        <v>39</v>
      </c>
      <c r="I2" s="10"/>
      <c r="J2" s="10"/>
      <c r="K2" s="11" t="s">
        <v>39</v>
      </c>
      <c r="L2" s="11"/>
      <c r="M2" s="11"/>
      <c r="O2" s="32"/>
      <c r="P2" s="32" t="s">
        <v>42</v>
      </c>
      <c r="Q2" s="32" t="s">
        <v>40</v>
      </c>
      <c r="R2" s="32" t="s">
        <v>41</v>
      </c>
    </row>
    <row r="3" spans="1:18" ht="20.100000000000001" customHeight="1">
      <c r="B3" s="22" t="s">
        <v>4</v>
      </c>
      <c r="C3" s="22" t="s">
        <v>40</v>
      </c>
      <c r="D3" s="22" t="s">
        <v>41</v>
      </c>
      <c r="E3" s="24" t="s">
        <v>42</v>
      </c>
      <c r="F3" s="24" t="s">
        <v>40</v>
      </c>
      <c r="G3" s="24" t="s">
        <v>41</v>
      </c>
      <c r="H3" s="26" t="s">
        <v>42</v>
      </c>
      <c r="I3" s="26" t="s">
        <v>40</v>
      </c>
      <c r="J3" s="26" t="s">
        <v>41</v>
      </c>
      <c r="K3" s="27" t="s">
        <v>42</v>
      </c>
      <c r="L3" s="27" t="s">
        <v>40</v>
      </c>
      <c r="M3" s="27" t="s">
        <v>41</v>
      </c>
      <c r="O3" s="56" t="s">
        <v>122</v>
      </c>
      <c r="P3" s="62">
        <f>B18</f>
        <v>78.571428571428569</v>
      </c>
      <c r="Q3" s="62">
        <f>C18</f>
        <v>77.857142857142861</v>
      </c>
      <c r="R3" s="62">
        <f>D18</f>
        <v>77.142857142857139</v>
      </c>
    </row>
    <row r="4" spans="1:18" ht="20.100000000000001" customHeight="1">
      <c r="A4" s="7" t="s">
        <v>8</v>
      </c>
      <c r="B4" s="4">
        <v>80</v>
      </c>
      <c r="C4" s="4">
        <v>80</v>
      </c>
      <c r="D4" s="4">
        <v>80</v>
      </c>
      <c r="E4" s="2">
        <v>70</v>
      </c>
      <c r="F4" s="2">
        <v>70</v>
      </c>
      <c r="G4" s="2">
        <v>80</v>
      </c>
      <c r="H4" s="3">
        <v>70</v>
      </c>
      <c r="I4" s="3">
        <v>80</v>
      </c>
      <c r="J4" s="3">
        <v>80</v>
      </c>
      <c r="K4" s="28">
        <v>70</v>
      </c>
      <c r="L4" s="28">
        <v>80</v>
      </c>
      <c r="M4" s="28">
        <v>80</v>
      </c>
      <c r="O4" s="32" t="s">
        <v>123</v>
      </c>
      <c r="P4" s="62">
        <f>E18</f>
        <v>71.428571428571431</v>
      </c>
      <c r="Q4" s="62">
        <f>F18</f>
        <v>71.428571428571431</v>
      </c>
      <c r="R4" s="62">
        <f>G18</f>
        <v>73.571428571428569</v>
      </c>
    </row>
    <row r="5" spans="1:18" ht="20.100000000000001" customHeight="1">
      <c r="A5" s="7" t="s">
        <v>9</v>
      </c>
      <c r="B5" s="4">
        <v>70</v>
      </c>
      <c r="C5" s="4">
        <v>80</v>
      </c>
      <c r="D5" s="4">
        <v>70</v>
      </c>
      <c r="E5" s="2">
        <v>70</v>
      </c>
      <c r="F5" s="2">
        <v>70</v>
      </c>
      <c r="G5" s="2">
        <v>70</v>
      </c>
      <c r="H5" s="3">
        <v>70</v>
      </c>
      <c r="I5" s="3">
        <v>70</v>
      </c>
      <c r="J5" s="3">
        <v>70</v>
      </c>
      <c r="K5" s="28">
        <v>70</v>
      </c>
      <c r="L5" s="28">
        <v>60</v>
      </c>
      <c r="M5" s="28">
        <v>70</v>
      </c>
      <c r="O5" s="32" t="s">
        <v>124</v>
      </c>
      <c r="P5" s="62">
        <f>H18</f>
        <v>70.714285714285708</v>
      </c>
      <c r="Q5" s="62">
        <f>I18</f>
        <v>69.285714285714292</v>
      </c>
      <c r="R5" s="62">
        <f>J18</f>
        <v>72.857142857142861</v>
      </c>
    </row>
    <row r="6" spans="1:18" ht="20.100000000000001" customHeight="1">
      <c r="A6" s="7" t="s">
        <v>10</v>
      </c>
      <c r="B6" s="4">
        <v>70</v>
      </c>
      <c r="C6" s="4">
        <v>70</v>
      </c>
      <c r="D6" s="4">
        <v>80</v>
      </c>
      <c r="E6" s="2">
        <v>70</v>
      </c>
      <c r="F6" s="2">
        <v>70</v>
      </c>
      <c r="G6" s="2">
        <v>70</v>
      </c>
      <c r="H6" s="3">
        <v>70</v>
      </c>
      <c r="I6" s="3">
        <v>70</v>
      </c>
      <c r="J6" s="3">
        <v>70</v>
      </c>
      <c r="K6" s="28">
        <v>70</v>
      </c>
      <c r="L6" s="28">
        <v>70</v>
      </c>
      <c r="M6" s="28">
        <v>70</v>
      </c>
      <c r="O6" s="32" t="s">
        <v>125</v>
      </c>
      <c r="P6" s="62">
        <f>K18</f>
        <v>70</v>
      </c>
      <c r="Q6" s="62">
        <f>L18</f>
        <v>69.285714285714292</v>
      </c>
      <c r="R6" s="62">
        <f>M18</f>
        <v>70</v>
      </c>
    </row>
    <row r="7" spans="1:18" ht="20.100000000000001" customHeight="1">
      <c r="A7" s="7" t="s">
        <v>11</v>
      </c>
      <c r="B7" s="4">
        <v>80</v>
      </c>
      <c r="C7" s="4">
        <v>80</v>
      </c>
      <c r="D7" s="4">
        <v>80</v>
      </c>
      <c r="E7" s="2">
        <v>70</v>
      </c>
      <c r="F7" s="2">
        <v>70</v>
      </c>
      <c r="G7" s="2">
        <v>70</v>
      </c>
      <c r="H7" s="3">
        <v>70</v>
      </c>
      <c r="I7" s="3">
        <v>70</v>
      </c>
      <c r="J7" s="3">
        <v>70</v>
      </c>
      <c r="K7" s="28">
        <v>70</v>
      </c>
      <c r="L7" s="28">
        <v>70</v>
      </c>
      <c r="M7" s="28">
        <v>70</v>
      </c>
    </row>
    <row r="8" spans="1:18" ht="20.100000000000001" customHeight="1">
      <c r="A8" s="7" t="s">
        <v>12</v>
      </c>
      <c r="B8" s="4">
        <v>80</v>
      </c>
      <c r="C8" s="4">
        <v>80</v>
      </c>
      <c r="D8" s="4">
        <v>80</v>
      </c>
      <c r="E8" s="2">
        <v>70</v>
      </c>
      <c r="F8" s="2">
        <v>70</v>
      </c>
      <c r="G8" s="2">
        <v>70</v>
      </c>
      <c r="H8" s="3">
        <v>70</v>
      </c>
      <c r="I8" s="3">
        <v>70</v>
      </c>
      <c r="J8" s="3">
        <v>80</v>
      </c>
      <c r="K8" s="28">
        <v>60</v>
      </c>
      <c r="L8" s="28">
        <v>70</v>
      </c>
      <c r="M8" s="28">
        <v>70</v>
      </c>
    </row>
    <row r="9" spans="1:18" ht="20.100000000000001" customHeight="1">
      <c r="A9" s="7" t="s">
        <v>13</v>
      </c>
      <c r="B9" s="4">
        <v>70</v>
      </c>
      <c r="C9" s="4">
        <v>60</v>
      </c>
      <c r="D9" s="4">
        <v>70</v>
      </c>
      <c r="E9" s="2">
        <v>70</v>
      </c>
      <c r="F9" s="2">
        <v>70</v>
      </c>
      <c r="G9" s="2">
        <v>70</v>
      </c>
      <c r="H9" s="3">
        <v>60</v>
      </c>
      <c r="I9" s="3">
        <v>60</v>
      </c>
      <c r="J9" s="3">
        <v>60</v>
      </c>
      <c r="K9" s="28">
        <v>60</v>
      </c>
      <c r="L9" s="28">
        <v>60</v>
      </c>
      <c r="M9" s="28">
        <v>60</v>
      </c>
    </row>
    <row r="10" spans="1:18" ht="20.100000000000001" customHeight="1">
      <c r="A10" s="7" t="s">
        <v>14</v>
      </c>
      <c r="B10" s="4">
        <v>90</v>
      </c>
      <c r="C10" s="4">
        <v>80</v>
      </c>
      <c r="D10" s="4">
        <v>70</v>
      </c>
      <c r="E10" s="2">
        <v>80</v>
      </c>
      <c r="F10" s="2">
        <v>70</v>
      </c>
      <c r="G10" s="2">
        <v>80</v>
      </c>
      <c r="H10" s="3">
        <v>70</v>
      </c>
      <c r="I10" s="3">
        <v>70</v>
      </c>
      <c r="J10" s="3">
        <v>80</v>
      </c>
      <c r="K10" s="28">
        <v>80</v>
      </c>
      <c r="L10" s="28">
        <v>70</v>
      </c>
      <c r="M10" s="28">
        <v>70</v>
      </c>
    </row>
    <row r="11" spans="1:18" ht="20.100000000000001" customHeight="1">
      <c r="A11" s="7" t="s">
        <v>15</v>
      </c>
      <c r="B11" s="4">
        <v>70</v>
      </c>
      <c r="C11" s="4">
        <v>70</v>
      </c>
      <c r="D11" s="4">
        <v>70</v>
      </c>
      <c r="E11" s="2">
        <v>70</v>
      </c>
      <c r="F11" s="2">
        <v>70</v>
      </c>
      <c r="G11" s="2">
        <v>70</v>
      </c>
      <c r="H11" s="3">
        <v>70</v>
      </c>
      <c r="I11" s="3">
        <v>60</v>
      </c>
      <c r="J11" s="3">
        <v>70</v>
      </c>
      <c r="K11" s="28">
        <v>70</v>
      </c>
      <c r="L11" s="28">
        <v>60</v>
      </c>
      <c r="M11" s="28">
        <v>60</v>
      </c>
    </row>
    <row r="12" spans="1:18" ht="20.100000000000001" customHeight="1">
      <c r="A12" s="7" t="s">
        <v>16</v>
      </c>
      <c r="B12" s="4">
        <v>70</v>
      </c>
      <c r="C12" s="4">
        <v>100</v>
      </c>
      <c r="D12" s="4">
        <v>100</v>
      </c>
      <c r="E12" s="2">
        <v>70</v>
      </c>
      <c r="F12" s="2">
        <v>80</v>
      </c>
      <c r="G12" s="2">
        <v>70</v>
      </c>
      <c r="H12" s="3">
        <v>90</v>
      </c>
      <c r="I12" s="3">
        <v>80</v>
      </c>
      <c r="J12" s="3">
        <v>90</v>
      </c>
      <c r="K12" s="28">
        <v>80</v>
      </c>
      <c r="L12" s="28">
        <v>80</v>
      </c>
      <c r="M12" s="28">
        <v>80</v>
      </c>
    </row>
    <row r="13" spans="1:18" ht="20.100000000000001" customHeight="1">
      <c r="A13" s="7" t="s">
        <v>17</v>
      </c>
      <c r="B13" s="4">
        <v>80</v>
      </c>
      <c r="C13" s="4">
        <v>80</v>
      </c>
      <c r="D13" s="4">
        <v>80</v>
      </c>
      <c r="E13" s="2">
        <v>70</v>
      </c>
      <c r="F13" s="2">
        <v>60</v>
      </c>
      <c r="G13" s="2">
        <v>70</v>
      </c>
      <c r="H13" s="3">
        <v>60</v>
      </c>
      <c r="I13" s="3">
        <v>60</v>
      </c>
      <c r="J13" s="3">
        <v>60</v>
      </c>
      <c r="K13" s="28">
        <v>70</v>
      </c>
      <c r="L13" s="28">
        <v>70</v>
      </c>
      <c r="M13" s="28">
        <v>70</v>
      </c>
    </row>
    <row r="14" spans="1:18" ht="20.100000000000001" customHeight="1">
      <c r="A14" s="7" t="s">
        <v>18</v>
      </c>
      <c r="B14" s="4">
        <v>80</v>
      </c>
      <c r="C14" s="4">
        <v>80</v>
      </c>
      <c r="D14" s="4">
        <v>80</v>
      </c>
      <c r="E14" s="2">
        <v>70</v>
      </c>
      <c r="F14" s="2">
        <v>80</v>
      </c>
      <c r="G14" s="2">
        <v>80</v>
      </c>
      <c r="H14" s="3">
        <v>70</v>
      </c>
      <c r="I14" s="3">
        <v>70</v>
      </c>
      <c r="J14" s="3">
        <v>70</v>
      </c>
      <c r="K14" s="28">
        <v>60</v>
      </c>
      <c r="L14" s="28">
        <v>70</v>
      </c>
      <c r="M14" s="28">
        <v>70</v>
      </c>
    </row>
    <row r="15" spans="1:18" ht="20.100000000000001" customHeight="1">
      <c r="A15" s="7" t="s">
        <v>19</v>
      </c>
      <c r="B15" s="4">
        <v>90</v>
      </c>
      <c r="C15" s="4">
        <v>80</v>
      </c>
      <c r="D15" s="4">
        <v>70</v>
      </c>
      <c r="E15" s="2">
        <v>70</v>
      </c>
      <c r="F15" s="2">
        <v>70</v>
      </c>
      <c r="G15" s="2">
        <v>80</v>
      </c>
      <c r="H15" s="3">
        <v>80</v>
      </c>
      <c r="I15" s="3">
        <v>70</v>
      </c>
      <c r="J15" s="3">
        <v>70</v>
      </c>
      <c r="K15" s="28">
        <v>70</v>
      </c>
      <c r="L15" s="28">
        <v>70</v>
      </c>
      <c r="M15" s="28">
        <v>70</v>
      </c>
    </row>
    <row r="16" spans="1:18" ht="20.100000000000001" customHeight="1">
      <c r="A16" s="7" t="s">
        <v>20</v>
      </c>
      <c r="B16" s="4">
        <v>80</v>
      </c>
      <c r="C16" s="4">
        <v>70</v>
      </c>
      <c r="D16" s="4">
        <v>70</v>
      </c>
      <c r="E16" s="2">
        <v>70</v>
      </c>
      <c r="F16" s="2">
        <v>70</v>
      </c>
      <c r="G16" s="2">
        <v>80</v>
      </c>
      <c r="H16" s="3">
        <v>70</v>
      </c>
      <c r="I16" s="3">
        <v>70</v>
      </c>
      <c r="J16" s="3">
        <v>80</v>
      </c>
      <c r="K16" s="28">
        <v>80</v>
      </c>
      <c r="L16" s="28">
        <v>70</v>
      </c>
      <c r="M16" s="28">
        <v>70</v>
      </c>
    </row>
    <row r="17" spans="1:18" ht="20.100000000000001" customHeight="1">
      <c r="A17" s="7" t="s">
        <v>21</v>
      </c>
      <c r="B17" s="4">
        <v>90</v>
      </c>
      <c r="C17" s="4">
        <v>80</v>
      </c>
      <c r="D17" s="4">
        <v>80</v>
      </c>
      <c r="E17" s="2">
        <v>80</v>
      </c>
      <c r="F17" s="2">
        <v>80</v>
      </c>
      <c r="G17" s="2">
        <v>70</v>
      </c>
      <c r="H17" s="3">
        <v>70</v>
      </c>
      <c r="I17" s="3">
        <v>70</v>
      </c>
      <c r="J17" s="3">
        <v>70</v>
      </c>
      <c r="K17" s="28">
        <v>70</v>
      </c>
      <c r="L17" s="28">
        <v>70</v>
      </c>
      <c r="M17" s="28">
        <v>70</v>
      </c>
    </row>
    <row r="18" spans="1:18" ht="20.100000000000001" customHeight="1">
      <c r="A18" s="7" t="s">
        <v>44</v>
      </c>
      <c r="B18" s="12">
        <f t="shared" ref="B18:M18" si="0">AVERAGE(B4:B17)</f>
        <v>78.571428571428569</v>
      </c>
      <c r="C18" s="12">
        <f t="shared" si="0"/>
        <v>77.857142857142861</v>
      </c>
      <c r="D18" s="12">
        <f t="shared" si="0"/>
        <v>77.142857142857139</v>
      </c>
      <c r="E18" s="12">
        <f t="shared" si="0"/>
        <v>71.428571428571431</v>
      </c>
      <c r="F18" s="12">
        <f t="shared" si="0"/>
        <v>71.428571428571431</v>
      </c>
      <c r="G18" s="12">
        <f t="shared" si="0"/>
        <v>73.571428571428569</v>
      </c>
      <c r="H18" s="12">
        <f t="shared" si="0"/>
        <v>70.714285714285708</v>
      </c>
      <c r="I18" s="12">
        <f>AVERAGE(I4:I17)</f>
        <v>69.285714285714292</v>
      </c>
      <c r="J18" s="12">
        <f t="shared" si="0"/>
        <v>72.857142857142861</v>
      </c>
      <c r="K18" s="12">
        <f t="shared" si="0"/>
        <v>70</v>
      </c>
      <c r="L18" s="12">
        <f>AVERAGE(L4:L17)</f>
        <v>69.285714285714292</v>
      </c>
      <c r="M18" s="12">
        <f t="shared" si="0"/>
        <v>70</v>
      </c>
    </row>
    <row r="19" spans="1:18" ht="20.100000000000001" customHeight="1"/>
    <row r="20" spans="1:18" ht="20.100000000000001" customHeight="1"/>
    <row r="21" spans="1:18" ht="20.100000000000001" customHeight="1">
      <c r="B21" s="8" t="s">
        <v>43</v>
      </c>
      <c r="C21" s="8"/>
      <c r="D21" s="8"/>
      <c r="E21" s="9" t="s">
        <v>43</v>
      </c>
      <c r="F21" s="1"/>
      <c r="G21" s="1"/>
      <c r="H21" s="10" t="s">
        <v>43</v>
      </c>
      <c r="I21" s="25"/>
      <c r="J21" s="25"/>
      <c r="K21" s="11" t="s">
        <v>43</v>
      </c>
      <c r="L21" s="30"/>
      <c r="M21" s="30"/>
    </row>
    <row r="22" spans="1:18" ht="20.100000000000001" customHeight="1">
      <c r="B22" s="21" t="s">
        <v>42</v>
      </c>
      <c r="C22" s="21" t="s">
        <v>40</v>
      </c>
      <c r="D22" s="21" t="s">
        <v>41</v>
      </c>
      <c r="E22" s="6" t="s">
        <v>42</v>
      </c>
      <c r="F22" s="6" t="s">
        <v>40</v>
      </c>
      <c r="G22" s="6" t="s">
        <v>41</v>
      </c>
      <c r="H22" s="25" t="s">
        <v>42</v>
      </c>
      <c r="I22" s="25" t="s">
        <v>40</v>
      </c>
      <c r="J22" s="25" t="s">
        <v>41</v>
      </c>
      <c r="K22" s="30" t="s">
        <v>42</v>
      </c>
      <c r="L22" s="30" t="s">
        <v>40</v>
      </c>
      <c r="M22" s="30" t="s">
        <v>41</v>
      </c>
    </row>
    <row r="23" spans="1:18" ht="20.100000000000001" customHeight="1">
      <c r="A23" s="7" t="s">
        <v>8</v>
      </c>
      <c r="B23" s="4">
        <v>120</v>
      </c>
      <c r="C23" s="4">
        <v>120</v>
      </c>
      <c r="D23" s="4">
        <v>120</v>
      </c>
      <c r="E23" s="2">
        <v>120</v>
      </c>
      <c r="F23" s="2">
        <v>110</v>
      </c>
      <c r="G23" s="2">
        <v>120</v>
      </c>
      <c r="H23" s="3">
        <v>110</v>
      </c>
      <c r="I23" s="3">
        <v>120</v>
      </c>
      <c r="J23" s="3">
        <v>120</v>
      </c>
      <c r="K23" s="28">
        <v>110</v>
      </c>
      <c r="L23" s="28">
        <v>120</v>
      </c>
      <c r="M23" s="28">
        <v>120</v>
      </c>
      <c r="O23" s="32"/>
      <c r="P23" s="32" t="s">
        <v>42</v>
      </c>
      <c r="Q23" s="32" t="s">
        <v>40</v>
      </c>
      <c r="R23" s="32" t="s">
        <v>41</v>
      </c>
    </row>
    <row r="24" spans="1:18" ht="20.100000000000001" customHeight="1">
      <c r="A24" s="7" t="s">
        <v>9</v>
      </c>
      <c r="B24" s="4">
        <v>110</v>
      </c>
      <c r="C24" s="4">
        <v>120</v>
      </c>
      <c r="D24" s="4">
        <v>120</v>
      </c>
      <c r="E24" s="2">
        <v>120</v>
      </c>
      <c r="F24" s="2">
        <v>110</v>
      </c>
      <c r="G24" s="2">
        <v>110</v>
      </c>
      <c r="H24" s="3">
        <v>110</v>
      </c>
      <c r="I24" s="3">
        <v>110</v>
      </c>
      <c r="J24" s="3">
        <v>110</v>
      </c>
      <c r="K24" s="28">
        <v>110</v>
      </c>
      <c r="L24" s="28">
        <v>110</v>
      </c>
      <c r="M24" s="28">
        <v>130</v>
      </c>
      <c r="O24" s="32" t="s">
        <v>126</v>
      </c>
      <c r="P24" s="62">
        <f>B37</f>
        <v>110.71428571428571</v>
      </c>
      <c r="Q24" s="62">
        <f>C37</f>
        <v>115</v>
      </c>
      <c r="R24" s="62">
        <f>D37</f>
        <v>115</v>
      </c>
    </row>
    <row r="25" spans="1:18" ht="20.100000000000001" customHeight="1">
      <c r="A25" s="7" t="s">
        <v>10</v>
      </c>
      <c r="B25" s="4">
        <v>90</v>
      </c>
      <c r="C25" s="4">
        <v>90</v>
      </c>
      <c r="D25" s="4">
        <v>100</v>
      </c>
      <c r="E25" s="2">
        <v>100</v>
      </c>
      <c r="F25" s="2">
        <v>100</v>
      </c>
      <c r="G25" s="2">
        <v>110</v>
      </c>
      <c r="H25" s="3">
        <v>100</v>
      </c>
      <c r="I25" s="3">
        <v>110</v>
      </c>
      <c r="J25" s="3">
        <v>100</v>
      </c>
      <c r="K25" s="28">
        <v>120</v>
      </c>
      <c r="L25" s="28">
        <v>100</v>
      </c>
      <c r="M25" s="28">
        <v>100</v>
      </c>
      <c r="O25" s="32" t="s">
        <v>127</v>
      </c>
      <c r="P25" s="62">
        <f>E37</f>
        <v>112.85714285714286</v>
      </c>
      <c r="Q25" s="62">
        <f>F37</f>
        <v>109.28571428571429</v>
      </c>
      <c r="R25" s="62">
        <f>G37</f>
        <v>110.71428571428571</v>
      </c>
    </row>
    <row r="26" spans="1:18" ht="20.100000000000001" customHeight="1">
      <c r="A26" s="7" t="s">
        <v>11</v>
      </c>
      <c r="B26" s="4">
        <v>120</v>
      </c>
      <c r="C26" s="4">
        <v>130</v>
      </c>
      <c r="D26" s="4">
        <v>120</v>
      </c>
      <c r="E26" s="2">
        <v>110</v>
      </c>
      <c r="F26" s="2">
        <v>110</v>
      </c>
      <c r="G26" s="2">
        <v>100</v>
      </c>
      <c r="H26" s="3">
        <v>120</v>
      </c>
      <c r="I26" s="3">
        <v>120</v>
      </c>
      <c r="J26" s="3">
        <v>110</v>
      </c>
      <c r="K26" s="28">
        <v>110</v>
      </c>
      <c r="L26" s="28">
        <v>110</v>
      </c>
      <c r="M26" s="28">
        <v>110</v>
      </c>
      <c r="O26" s="32" t="s">
        <v>128</v>
      </c>
      <c r="P26" s="62">
        <f>H37</f>
        <v>111.42857142857143</v>
      </c>
      <c r="Q26" s="62">
        <f>I37</f>
        <v>112.14285714285714</v>
      </c>
      <c r="R26" s="62">
        <f>J37</f>
        <v>111.42857142857143</v>
      </c>
    </row>
    <row r="27" spans="1:18" ht="20.100000000000001" customHeight="1">
      <c r="A27" s="7" t="s">
        <v>12</v>
      </c>
      <c r="B27" s="4">
        <v>120</v>
      </c>
      <c r="C27" s="4">
        <v>130</v>
      </c>
      <c r="D27" s="4">
        <v>120</v>
      </c>
      <c r="E27" s="2">
        <v>110</v>
      </c>
      <c r="F27" s="2">
        <v>110</v>
      </c>
      <c r="G27" s="2">
        <v>120</v>
      </c>
      <c r="H27" s="3">
        <v>110</v>
      </c>
      <c r="I27" s="3">
        <v>110</v>
      </c>
      <c r="J27" s="3">
        <v>110</v>
      </c>
      <c r="K27" s="28">
        <v>100</v>
      </c>
      <c r="L27" s="28">
        <v>110</v>
      </c>
      <c r="M27" s="28">
        <v>120</v>
      </c>
      <c r="O27" s="32" t="s">
        <v>129</v>
      </c>
      <c r="P27" s="62">
        <f>K37</f>
        <v>111.42857142857143</v>
      </c>
      <c r="Q27" s="62">
        <f>L37</f>
        <v>110</v>
      </c>
      <c r="R27" s="62">
        <f>M37</f>
        <v>110.71428571428571</v>
      </c>
    </row>
    <row r="28" spans="1:18" ht="20.100000000000001" customHeight="1">
      <c r="A28" s="7" t="s">
        <v>13</v>
      </c>
      <c r="B28" s="4">
        <v>110</v>
      </c>
      <c r="C28" s="4">
        <v>110</v>
      </c>
      <c r="D28" s="4">
        <v>110</v>
      </c>
      <c r="E28" s="2">
        <v>120</v>
      </c>
      <c r="F28" s="2">
        <v>110</v>
      </c>
      <c r="G28" s="2">
        <v>110</v>
      </c>
      <c r="H28" s="3">
        <v>110</v>
      </c>
      <c r="I28" s="3">
        <v>110</v>
      </c>
      <c r="J28" s="3">
        <v>110</v>
      </c>
      <c r="K28" s="28">
        <v>110</v>
      </c>
      <c r="L28" s="28">
        <v>110</v>
      </c>
      <c r="M28" s="28">
        <v>120</v>
      </c>
    </row>
    <row r="29" spans="1:18" ht="20.100000000000001" customHeight="1">
      <c r="A29" s="7" t="s">
        <v>14</v>
      </c>
      <c r="B29" s="4">
        <v>120</v>
      </c>
      <c r="C29" s="4">
        <v>120</v>
      </c>
      <c r="D29" s="4">
        <v>110</v>
      </c>
      <c r="E29" s="2">
        <v>110</v>
      </c>
      <c r="F29" s="2">
        <v>110</v>
      </c>
      <c r="G29" s="2">
        <v>110</v>
      </c>
      <c r="H29" s="3">
        <v>120</v>
      </c>
      <c r="I29" s="3">
        <v>110</v>
      </c>
      <c r="J29" s="3">
        <v>110</v>
      </c>
      <c r="K29" s="28">
        <v>110</v>
      </c>
      <c r="L29" s="28">
        <v>110</v>
      </c>
      <c r="M29" s="28">
        <v>110</v>
      </c>
    </row>
    <row r="30" spans="1:18" ht="20.100000000000001" customHeight="1">
      <c r="A30" s="7" t="s">
        <v>15</v>
      </c>
      <c r="B30" s="4">
        <v>90</v>
      </c>
      <c r="C30" s="4">
        <v>100</v>
      </c>
      <c r="D30" s="4">
        <v>110</v>
      </c>
      <c r="E30" s="2">
        <v>120</v>
      </c>
      <c r="F30" s="2">
        <v>100</v>
      </c>
      <c r="G30" s="2">
        <v>110</v>
      </c>
      <c r="H30" s="3">
        <v>100</v>
      </c>
      <c r="I30" s="3">
        <v>100</v>
      </c>
      <c r="J30" s="3">
        <v>110</v>
      </c>
      <c r="K30" s="28">
        <v>100</v>
      </c>
      <c r="L30" s="28">
        <v>100</v>
      </c>
      <c r="M30" s="28">
        <v>100</v>
      </c>
    </row>
    <row r="31" spans="1:18" ht="20.100000000000001" customHeight="1">
      <c r="A31" s="7" t="s">
        <v>16</v>
      </c>
      <c r="B31" s="4">
        <v>90</v>
      </c>
      <c r="C31" s="4">
        <v>120</v>
      </c>
      <c r="D31" s="4">
        <v>130</v>
      </c>
      <c r="E31" s="2">
        <v>110</v>
      </c>
      <c r="F31" s="2">
        <v>120</v>
      </c>
      <c r="G31" s="2">
        <v>100</v>
      </c>
      <c r="H31" s="3">
        <v>120</v>
      </c>
      <c r="I31" s="3">
        <v>120</v>
      </c>
      <c r="J31" s="3">
        <v>110</v>
      </c>
      <c r="K31" s="28">
        <v>120</v>
      </c>
      <c r="L31" s="28">
        <v>110</v>
      </c>
      <c r="M31" s="28">
        <v>110</v>
      </c>
    </row>
    <row r="32" spans="1:18" ht="20.100000000000001" customHeight="1">
      <c r="A32" s="7" t="s">
        <v>17</v>
      </c>
      <c r="B32" s="4">
        <v>110</v>
      </c>
      <c r="C32" s="4">
        <v>110</v>
      </c>
      <c r="D32" s="4">
        <v>110</v>
      </c>
      <c r="E32" s="2">
        <v>110</v>
      </c>
      <c r="F32" s="2">
        <v>110</v>
      </c>
      <c r="G32" s="2">
        <v>120</v>
      </c>
      <c r="H32" s="3">
        <v>110</v>
      </c>
      <c r="I32" s="3">
        <v>110</v>
      </c>
      <c r="J32" s="3">
        <v>110</v>
      </c>
      <c r="K32" s="28">
        <v>110</v>
      </c>
      <c r="L32" s="28">
        <v>110</v>
      </c>
      <c r="M32" s="28">
        <v>100</v>
      </c>
    </row>
    <row r="33" spans="1:13" ht="20.100000000000001" customHeight="1">
      <c r="A33" s="7" t="s">
        <v>18</v>
      </c>
      <c r="B33" s="4">
        <v>120</v>
      </c>
      <c r="C33" s="4">
        <v>110</v>
      </c>
      <c r="D33" s="4">
        <v>110</v>
      </c>
      <c r="E33" s="2">
        <v>120</v>
      </c>
      <c r="F33" s="2">
        <v>120</v>
      </c>
      <c r="G33" s="2">
        <v>110</v>
      </c>
      <c r="H33" s="3">
        <v>120</v>
      </c>
      <c r="I33" s="3">
        <v>120</v>
      </c>
      <c r="J33" s="3">
        <v>120</v>
      </c>
      <c r="K33" s="28">
        <v>120</v>
      </c>
      <c r="L33" s="28">
        <v>120</v>
      </c>
      <c r="M33" s="28">
        <v>110</v>
      </c>
    </row>
    <row r="34" spans="1:13" ht="20.100000000000001" customHeight="1">
      <c r="A34" s="7" t="s">
        <v>19</v>
      </c>
      <c r="B34" s="4">
        <v>130</v>
      </c>
      <c r="C34" s="4">
        <v>120</v>
      </c>
      <c r="D34" s="4">
        <v>120</v>
      </c>
      <c r="E34" s="2">
        <v>110</v>
      </c>
      <c r="F34" s="2">
        <v>100</v>
      </c>
      <c r="G34" s="2">
        <v>110</v>
      </c>
      <c r="H34" s="3">
        <v>110</v>
      </c>
      <c r="I34" s="3">
        <v>110</v>
      </c>
      <c r="J34" s="3">
        <v>110</v>
      </c>
      <c r="K34" s="28">
        <v>110</v>
      </c>
      <c r="L34" s="28">
        <v>100</v>
      </c>
      <c r="M34" s="28">
        <v>100</v>
      </c>
    </row>
    <row r="35" spans="1:13" ht="20.100000000000001" customHeight="1">
      <c r="A35" s="7" t="s">
        <v>20</v>
      </c>
      <c r="B35" s="4">
        <v>100</v>
      </c>
      <c r="C35" s="4">
        <v>110</v>
      </c>
      <c r="D35" s="4">
        <v>110</v>
      </c>
      <c r="E35" s="2">
        <v>110</v>
      </c>
      <c r="F35" s="2">
        <v>110</v>
      </c>
      <c r="G35" s="2">
        <v>100</v>
      </c>
      <c r="H35" s="3">
        <v>110</v>
      </c>
      <c r="I35" s="3">
        <v>110</v>
      </c>
      <c r="J35" s="3">
        <v>120</v>
      </c>
      <c r="K35" s="28">
        <v>120</v>
      </c>
      <c r="L35" s="28">
        <v>120</v>
      </c>
      <c r="M35" s="28">
        <v>110</v>
      </c>
    </row>
    <row r="36" spans="1:13" ht="20.100000000000001" customHeight="1">
      <c r="A36" s="7" t="s">
        <v>21</v>
      </c>
      <c r="B36" s="4">
        <v>120</v>
      </c>
      <c r="C36" s="4">
        <v>120</v>
      </c>
      <c r="D36" s="4">
        <v>120</v>
      </c>
      <c r="E36" s="2">
        <v>110</v>
      </c>
      <c r="F36" s="2">
        <v>110</v>
      </c>
      <c r="G36" s="2">
        <v>120</v>
      </c>
      <c r="H36" s="3">
        <v>110</v>
      </c>
      <c r="I36" s="3">
        <v>110</v>
      </c>
      <c r="J36" s="3">
        <v>110</v>
      </c>
      <c r="K36" s="28">
        <v>110</v>
      </c>
      <c r="L36" s="28">
        <v>110</v>
      </c>
      <c r="M36" s="28">
        <v>110</v>
      </c>
    </row>
    <row r="37" spans="1:13" ht="20.100000000000001" customHeight="1">
      <c r="A37" s="7" t="s">
        <v>44</v>
      </c>
      <c r="B37" s="12">
        <f t="shared" ref="B37:M37" si="1">AVERAGE(B23:B36)</f>
        <v>110.71428571428571</v>
      </c>
      <c r="C37" s="12">
        <f t="shared" si="1"/>
        <v>115</v>
      </c>
      <c r="D37" s="12">
        <f t="shared" si="1"/>
        <v>115</v>
      </c>
      <c r="E37" s="12">
        <f t="shared" si="1"/>
        <v>112.85714285714286</v>
      </c>
      <c r="F37" s="12">
        <f t="shared" si="1"/>
        <v>109.28571428571429</v>
      </c>
      <c r="G37" s="12">
        <f t="shared" si="1"/>
        <v>110.71428571428571</v>
      </c>
      <c r="H37" s="12">
        <f t="shared" si="1"/>
        <v>111.42857142857143</v>
      </c>
      <c r="I37" s="12">
        <f t="shared" si="1"/>
        <v>112.14285714285714</v>
      </c>
      <c r="J37" s="12">
        <f t="shared" si="1"/>
        <v>111.42857142857143</v>
      </c>
      <c r="K37" s="12">
        <f t="shared" si="1"/>
        <v>111.42857142857143</v>
      </c>
      <c r="L37" s="12">
        <f t="shared" si="1"/>
        <v>110</v>
      </c>
      <c r="M37" s="12">
        <f t="shared" si="1"/>
        <v>110.71428571428571</v>
      </c>
    </row>
    <row r="38" spans="1:13" ht="20.100000000000001" customHeight="1"/>
    <row r="39" spans="1:13" ht="20.100000000000001" customHeigh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Solangaarachchi</dc:creator>
  <cp:lastModifiedBy>Deepanajana</cp:lastModifiedBy>
  <dcterms:created xsi:type="dcterms:W3CDTF">2019-02-09T04:51:28Z</dcterms:created>
  <dcterms:modified xsi:type="dcterms:W3CDTF">2019-07-17T03:15:05Z</dcterms:modified>
</cp:coreProperties>
</file>